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st-dc1.baustof.local\ОтделПГС\САЙТЫ\сайт fasad-batts.ru\"/>
    </mc:Choice>
  </mc:AlternateContent>
  <bookViews>
    <workbookView xWindow="0" yWindow="0" windowWidth="28800" windowHeight="12435" tabRatio="944" activeTab="3"/>
  </bookViews>
  <sheets>
    <sheet name="Общестроительная изоляция" sheetId="1" r:id="rId1"/>
    <sheet name="Изоляция для НФС" sheetId="2" r:id="rId2"/>
    <sheet name="Изоляция кровель DD " sheetId="25" r:id="rId3"/>
    <sheet name="Изоляция кровель V+N" sheetId="26" r:id="rId4"/>
    <sheet name="Изоляция кровель спец.продукты" sheetId="27" r:id="rId5"/>
    <sheet name="Изоляция для СФТК" sheetId="4" r:id="rId6"/>
    <sheet name="Изоляция ж_б и сендвич панелей" sheetId="6" r:id="rId7"/>
    <sheet name="Кашированные продукты" sheetId="13" r:id="rId8"/>
    <sheet name="Мембраны и Пароизоляция" sheetId="32" r:id="rId9"/>
    <sheet name="Дюбель для НФС" sheetId="22" r:id="rId10"/>
    <sheet name="ROCKROOF" sheetId="34" state="hidden" r:id="rId11"/>
    <sheet name="Компоненты кровельной системы" sheetId="39" r:id="rId12"/>
    <sheet name="Система РуфУклон" sheetId="37" r:id="rId13"/>
    <sheet name="Рокфасад системные компоненты" sheetId="36" r:id="rId14"/>
  </sheets>
  <externalReferences>
    <externalReference r:id="rId15"/>
    <externalReference r:id="rId16"/>
    <externalReference r:id="rId17"/>
  </externalReferences>
  <definedNames>
    <definedName name="_xlnm._FilterDatabase" localSheetId="10" hidden="1">ROCKROOF!$B$56:$F$57</definedName>
    <definedName name="_xlnm._FilterDatabase" localSheetId="1" hidden="1">'Изоляция для НФС'!$A$8:$N$105</definedName>
    <definedName name="_xlnm._FilterDatabase" localSheetId="5" hidden="1">'Изоляция для СФТК'!$A$9:$N$146</definedName>
    <definedName name="_xlnm._FilterDatabase" localSheetId="3" hidden="1">'Изоляция кровель V+N'!$A$8:$O$63</definedName>
    <definedName name="_xlnm._FilterDatabase" localSheetId="11" hidden="1">'Компоненты кровельной системы'!$B$56:$F$57</definedName>
    <definedName name="_xlnm._FilterDatabase" localSheetId="0" hidden="1">'Общестроительная изоляция'!$A$8:$R$128</definedName>
    <definedName name="_xlnm._FilterDatabase" localSheetId="13" hidden="1">'Рокфасад системные компоненты'!$A$10:$F$118</definedName>
    <definedName name="csDesignMode">1</definedName>
    <definedName name="goods">[1]order!$A$3:$D$73</definedName>
    <definedName name="range0">[2]figures!$A$2:$B$10</definedName>
    <definedName name="range01">[2]figures!$A$26:$B$34</definedName>
    <definedName name="range1">[2]figures!$A$11:$B$20</definedName>
    <definedName name="range2">[2]figures!$D$2:$E$9</definedName>
    <definedName name="rate">[1]price_list!$E$1</definedName>
    <definedName name="sotny">[2]figures!$G$2:$H$10</definedName>
    <definedName name="summa" localSheetId="10">#REF!</definedName>
    <definedName name="summa" localSheetId="2">#REF!</definedName>
    <definedName name="summa" localSheetId="3">#REF!</definedName>
    <definedName name="summa" localSheetId="4">#REF!</definedName>
    <definedName name="summa" localSheetId="11">#REF!</definedName>
    <definedName name="summa" localSheetId="8">#REF!</definedName>
    <definedName name="summa" localSheetId="13">#REF!</definedName>
    <definedName name="summa" localSheetId="12">#REF!</definedName>
    <definedName name="summa">#REF!</definedName>
    <definedName name="summa1" localSheetId="8">#REF!</definedName>
    <definedName name="summa1">#REF!</definedName>
    <definedName name="TG_старая" localSheetId="10">#REF!</definedName>
    <definedName name="TG_старая" localSheetId="2">#REF!</definedName>
    <definedName name="TG_старая" localSheetId="3">#REF!</definedName>
    <definedName name="TG_старая" localSheetId="4">#REF!</definedName>
    <definedName name="TG_старая" localSheetId="11">#REF!</definedName>
    <definedName name="TG_старая" localSheetId="8">#REF!</definedName>
    <definedName name="TG_старая" localSheetId="13">#REF!</definedName>
    <definedName name="TG_старая" localSheetId="12">#REF!</definedName>
    <definedName name="TG_старая">#REF!</definedName>
    <definedName name="x">[2]figures!$A$1</definedName>
    <definedName name="y">[2]figures!$A$50</definedName>
    <definedName name="z">[2]figures!$A$25</definedName>
    <definedName name="Z_3066E766_2DBB_45F3_A2D6_9FEF3BE8F3F5_.wvu.PrintArea" localSheetId="9" hidden="1">'Дюбель для НФС'!$A$1:$L$53</definedName>
    <definedName name="Z_3066E766_2DBB_45F3_A2D6_9FEF3BE8F3F5_.wvu.PrintArea" localSheetId="1" hidden="1">'Изоляция для НФС'!$A$1:$M$111</definedName>
    <definedName name="Z_3066E766_2DBB_45F3_A2D6_9FEF3BE8F3F5_.wvu.PrintArea" localSheetId="5" hidden="1">'Изоляция для СФТК'!$A$1:$M$152</definedName>
    <definedName name="Z_3066E766_2DBB_45F3_A2D6_9FEF3BE8F3F5_.wvu.PrintArea" localSheetId="6" hidden="1">'Изоляция ж_б и сендвич панелей'!$A$1:$M$40</definedName>
    <definedName name="Z_3066E766_2DBB_45F3_A2D6_9FEF3BE8F3F5_.wvu.PrintArea" localSheetId="2" hidden="1">'Изоляция кровель DD '!$A$1:$M$62</definedName>
    <definedName name="Z_3066E766_2DBB_45F3_A2D6_9FEF3BE8F3F5_.wvu.PrintArea" localSheetId="3" hidden="1">'Изоляция кровель V+N'!$A$1:$M$71</definedName>
    <definedName name="Z_3066E766_2DBB_45F3_A2D6_9FEF3BE8F3F5_.wvu.PrintArea" localSheetId="4" hidden="1">'Изоляция кровель спец.продукты'!$A$1:$M$51</definedName>
    <definedName name="Z_3066E766_2DBB_45F3_A2D6_9FEF3BE8F3F5_.wvu.PrintArea" localSheetId="7" hidden="1">'Кашированные продукты'!$A$1:$M$78</definedName>
    <definedName name="Z_3066E766_2DBB_45F3_A2D6_9FEF3BE8F3F5_.wvu.PrintArea" localSheetId="0" hidden="1">'Общестроительная изоляция'!$A$1:$M$151</definedName>
    <definedName name="Z_3066E766_2DBB_45F3_A2D6_9FEF3BE8F3F5_.wvu.PrintArea" localSheetId="12" hidden="1">'Система РуфУклон'!$B$1:$N$61</definedName>
    <definedName name="Z_3066E766_2DBB_45F3_A2D6_9FEF3BE8F3F5_.wvu.PrintTitles" localSheetId="9" hidden="1">'Дюбель для НФС'!$49:$53</definedName>
    <definedName name="Z_3066E766_2DBB_45F3_A2D6_9FEF3BE8F3F5_.wvu.PrintTitles" localSheetId="1" hidden="1">'Изоляция для НФС'!$107:$111</definedName>
    <definedName name="Z_3066E766_2DBB_45F3_A2D6_9FEF3BE8F3F5_.wvu.PrintTitles" localSheetId="7" hidden="1">'Кашированные продукты'!$72:$78</definedName>
    <definedName name="Z_3066E766_2DBB_45F3_A2D6_9FEF3BE8F3F5_.wvu.PrintTitles" localSheetId="0" hidden="1">'Общестроительная изоляция'!$147:$151</definedName>
    <definedName name="Город">[3]Расчет!$CF$20:$CF$62</definedName>
    <definedName name="_xlnm.Print_Titles" localSheetId="10">ROCKROOF!$1:$8</definedName>
    <definedName name="_xlnm.Print_Titles" localSheetId="9">'Дюбель для НФС'!$49:$53</definedName>
    <definedName name="_xlnm.Print_Titles" localSheetId="1">'Изоляция для НФС'!$107:$111</definedName>
    <definedName name="_xlnm.Print_Titles" localSheetId="7">'Кашированные продукты'!$72:$78</definedName>
    <definedName name="_xlnm.Print_Titles" localSheetId="11">'Компоненты кровельной системы'!$1:$8</definedName>
    <definedName name="_xlnm.Print_Titles" localSheetId="0">'Общестроительная изоляция'!$147:$151</definedName>
    <definedName name="Закупочная_цена_TG" localSheetId="10">#REF!</definedName>
    <definedName name="Закупочная_цена_TG" localSheetId="2">#REF!</definedName>
    <definedName name="Закупочная_цена_TG" localSheetId="3">#REF!</definedName>
    <definedName name="Закупочная_цена_TG" localSheetId="4">#REF!</definedName>
    <definedName name="Закупочная_цена_TG" localSheetId="11">#REF!</definedName>
    <definedName name="Закупочная_цена_TG" localSheetId="8">#REF!</definedName>
    <definedName name="Закупочная_цена_TG" localSheetId="13">#REF!</definedName>
    <definedName name="Закупочная_цена_TG" localSheetId="12">#REF!</definedName>
    <definedName name="Закупочная_цена_TG">#REF!</definedName>
    <definedName name="Комплектующие_к_Алюмин._цокольному_проф.__комплект">"комплектующие"</definedName>
    <definedName name="Название_TG" localSheetId="10">#REF!</definedName>
    <definedName name="Название_TG" localSheetId="2">#REF!</definedName>
    <definedName name="Название_TG" localSheetId="3">#REF!</definedName>
    <definedName name="Название_TG" localSheetId="4">#REF!</definedName>
    <definedName name="Название_TG" localSheetId="11">#REF!</definedName>
    <definedName name="Название_TG" localSheetId="8">#REF!</definedName>
    <definedName name="Название_TG" localSheetId="13">#REF!</definedName>
    <definedName name="Название_TG" localSheetId="12">#REF!</definedName>
    <definedName name="Название_TG">#REF!</definedName>
    <definedName name="Название_Продукция" localSheetId="10">#REF!</definedName>
    <definedName name="Название_Продукция" localSheetId="2">#REF!</definedName>
    <definedName name="Название_Продукция" localSheetId="3">#REF!</definedName>
    <definedName name="Название_Продукция" localSheetId="4">#REF!</definedName>
    <definedName name="Название_Продукция" localSheetId="11">#REF!</definedName>
    <definedName name="Название_Продукция" localSheetId="8">#REF!</definedName>
    <definedName name="Название_Продукция" localSheetId="13">#REF!</definedName>
    <definedName name="Название_Продукция" localSheetId="12">#REF!</definedName>
    <definedName name="Название_Продукция">#REF!</definedName>
    <definedName name="Назначение_здания">[3]Расчет!$CF$67:$CF$76</definedName>
    <definedName name="_xlnm.Print_Area" localSheetId="10">ROCKROOF!$B$1:$F$128</definedName>
    <definedName name="_xlnm.Print_Area" localSheetId="9">'Дюбель для НФС'!$A$1:$L$48</definedName>
    <definedName name="_xlnm.Print_Area" localSheetId="1">'Изоляция для НФС'!$A$1:$M$106</definedName>
    <definedName name="_xlnm.Print_Area" localSheetId="5">'Изоляция для СФТК'!$A$1:$N$147</definedName>
    <definedName name="_xlnm.Print_Area" localSheetId="6">'Изоляция ж_б и сендвич панелей'!$A$1:$N$29</definedName>
    <definedName name="_xlnm.Print_Area" localSheetId="2">'Изоляция кровель DD '!$A$1:$N$55</definedName>
    <definedName name="_xlnm.Print_Area" localSheetId="3">'Изоляция кровель V+N'!$A$1:$M$64</definedName>
    <definedName name="_xlnm.Print_Area" localSheetId="4">'Изоляция кровель спец.продукты'!$A$1:$M$51</definedName>
    <definedName name="_xlnm.Print_Area" localSheetId="7">'Кашированные продукты'!$A$1:$M$74</definedName>
    <definedName name="_xlnm.Print_Area" localSheetId="11">'Компоненты кровельной системы'!$B$1:$F$122</definedName>
    <definedName name="_xlnm.Print_Area" localSheetId="8">'Мембраны и Пароизоляция'!$A$1:$K$23</definedName>
    <definedName name="_xlnm.Print_Area" localSheetId="0">'Общестроительная изоляция'!$A$1:$N$146</definedName>
    <definedName name="_xlnm.Print_Area" localSheetId="13">'Рокфасад системные компоненты'!$A$1:$G$131</definedName>
    <definedName name="_xlnm.Print_Area" localSheetId="12">'Система РуфУклон'!$A$1:$N$56</definedName>
    <definedName name="Стена">[3]Расчет!$CF$80:$CF$92</definedName>
    <definedName name="Утеплитель">[3]Расчет!$CF$96:$CF$98</definedName>
    <definedName name="Штукатурка">[3]Расчет!$CF$93:$CF$95</definedName>
  </definedNames>
  <calcPr calcId="152511"/>
  <customWorkbookViews>
    <customWorkbookView name="ank - Личное представление" guid="{3066E766-2DBB-45F3-A2D6-9FEF3BE8F3F5}" mergeInterval="0" personalView="1" maximized="1" windowWidth="1276" windowHeight="596" tabRatio="843" activeSheetId="1"/>
  </customWorkbookViews>
</workbook>
</file>

<file path=xl/calcChain.xml><?xml version="1.0" encoding="utf-8"?>
<calcChain xmlns="http://schemas.openxmlformats.org/spreadsheetml/2006/main">
  <c r="G100" i="36" l="1"/>
  <c r="M12" i="37" l="1"/>
  <c r="M86" i="4" l="1"/>
  <c r="K86" i="4"/>
  <c r="J86" i="4"/>
  <c r="M80" i="4"/>
  <c r="K80" i="4"/>
  <c r="J80" i="4"/>
  <c r="M65" i="4"/>
  <c r="K65" i="4"/>
  <c r="J65" i="4"/>
  <c r="M61" i="4"/>
  <c r="K61" i="4"/>
  <c r="J61" i="4"/>
  <c r="M58" i="4"/>
  <c r="K58" i="4"/>
  <c r="J58" i="4"/>
  <c r="M21" i="4"/>
  <c r="L21" i="4" s="1"/>
  <c r="K21" i="4"/>
  <c r="J21" i="4"/>
  <c r="M15" i="4"/>
  <c r="L15" i="4" s="1"/>
  <c r="K15" i="4"/>
  <c r="J15" i="4"/>
  <c r="L61" i="4" l="1"/>
  <c r="L86" i="4"/>
  <c r="L65" i="4"/>
  <c r="L80" i="4"/>
  <c r="L58" i="4"/>
  <c r="M38" i="4"/>
  <c r="L38" i="4" s="1"/>
  <c r="K38" i="4"/>
  <c r="J38" i="4"/>
  <c r="M44" i="4"/>
  <c r="L44" i="4" s="1"/>
  <c r="K44" i="4"/>
  <c r="J44" i="4"/>
  <c r="J54" i="4" l="1"/>
  <c r="J53" i="4"/>
  <c r="K52" i="4"/>
  <c r="J52" i="4"/>
  <c r="K51" i="4"/>
  <c r="J51" i="4"/>
  <c r="K50" i="4"/>
  <c r="J50" i="4"/>
  <c r="J49" i="4"/>
  <c r="J48" i="4"/>
  <c r="J47" i="4"/>
  <c r="J46" i="4"/>
  <c r="J45" i="4"/>
  <c r="J43" i="4"/>
  <c r="J42" i="4"/>
  <c r="J41" i="4"/>
  <c r="J40" i="4"/>
  <c r="K39" i="4"/>
  <c r="J39" i="4"/>
  <c r="J37" i="4"/>
  <c r="J36" i="4"/>
  <c r="J35" i="4"/>
  <c r="J34" i="4"/>
  <c r="J33" i="4"/>
  <c r="K32" i="4"/>
  <c r="J32" i="4"/>
  <c r="M54" i="4" l="1"/>
  <c r="K70" i="4"/>
  <c r="M13" i="4" l="1"/>
  <c r="M12" i="4"/>
  <c r="M11" i="4"/>
  <c r="M16" i="4"/>
  <c r="M17" i="4"/>
  <c r="M18" i="4"/>
  <c r="L13" i="4" l="1"/>
  <c r="L12" i="4"/>
  <c r="L11" i="4"/>
  <c r="N96" i="4" l="1"/>
  <c r="I13" i="32" l="1"/>
  <c r="J22" i="32"/>
  <c r="J20" i="32"/>
  <c r="J19" i="32"/>
  <c r="J17" i="32"/>
  <c r="I17" i="32" s="1"/>
  <c r="J16" i="32"/>
  <c r="I16" i="32" s="1"/>
  <c r="J15" i="32"/>
  <c r="I15" i="32" s="1"/>
  <c r="J13" i="32"/>
  <c r="J12" i="32"/>
  <c r="I12" i="32" s="1"/>
  <c r="J11" i="32"/>
  <c r="I11" i="32" s="1"/>
  <c r="G12" i="36" l="1"/>
  <c r="M9" i="37"/>
  <c r="L18" i="22"/>
  <c r="L47" i="22" l="1"/>
  <c r="L46" i="22"/>
  <c r="L45" i="22"/>
  <c r="L44" i="22"/>
  <c r="L43" i="22"/>
  <c r="L42" i="22"/>
  <c r="L41" i="22"/>
  <c r="L40" i="22"/>
  <c r="J47" i="22" l="1"/>
  <c r="J46" i="22"/>
  <c r="J45" i="22"/>
  <c r="J44" i="22"/>
  <c r="J43" i="22"/>
  <c r="J42" i="22"/>
  <c r="J41" i="22"/>
  <c r="J40" i="22"/>
  <c r="M145" i="1" l="1"/>
  <c r="L145" i="1" s="1"/>
  <c r="K145" i="1"/>
  <c r="J145" i="1"/>
  <c r="M144" i="1"/>
  <c r="L144" i="1" s="1"/>
  <c r="K144" i="1"/>
  <c r="J144" i="1"/>
  <c r="M143" i="1"/>
  <c r="K143" i="1"/>
  <c r="J143" i="1"/>
  <c r="M142" i="1"/>
  <c r="K142" i="1"/>
  <c r="J142" i="1"/>
  <c r="M141" i="1"/>
  <c r="L141" i="1" s="1"/>
  <c r="K141" i="1"/>
  <c r="J141" i="1"/>
  <c r="M140" i="1"/>
  <c r="L140" i="1" s="1"/>
  <c r="K140" i="1"/>
  <c r="J140" i="1"/>
  <c r="M139" i="1"/>
  <c r="K139" i="1"/>
  <c r="J139" i="1"/>
  <c r="M138" i="1"/>
  <c r="K138" i="1"/>
  <c r="J138" i="1"/>
  <c r="M137" i="1"/>
  <c r="L137" i="1" s="1"/>
  <c r="K137" i="1"/>
  <c r="J137" i="1"/>
  <c r="M136" i="1"/>
  <c r="L136" i="1" s="1"/>
  <c r="K136" i="1"/>
  <c r="J136" i="1"/>
  <c r="M135" i="1"/>
  <c r="K135" i="1"/>
  <c r="J135" i="1"/>
  <c r="M134" i="1"/>
  <c r="K134" i="1"/>
  <c r="J134" i="1"/>
  <c r="M133" i="1"/>
  <c r="L133" i="1" s="1"/>
  <c r="K133" i="1"/>
  <c r="J133" i="1"/>
  <c r="M132" i="1"/>
  <c r="L132" i="1" s="1"/>
  <c r="K132" i="1"/>
  <c r="J132" i="1"/>
  <c r="M131" i="1"/>
  <c r="K131" i="1"/>
  <c r="J131" i="1"/>
  <c r="M130" i="1"/>
  <c r="K130" i="1"/>
  <c r="J130" i="1"/>
  <c r="L131" i="1" l="1"/>
  <c r="L135" i="1"/>
  <c r="L139" i="1"/>
  <c r="L143" i="1"/>
  <c r="L130" i="1"/>
  <c r="L134" i="1"/>
  <c r="L138" i="1"/>
  <c r="L142" i="1"/>
  <c r="M46" i="1"/>
  <c r="M45" i="1"/>
  <c r="M50" i="25" l="1"/>
  <c r="M49" i="25"/>
  <c r="M48" i="25"/>
  <c r="M47" i="25"/>
  <c r="M46" i="25"/>
  <c r="M45" i="25"/>
  <c r="M44" i="25"/>
  <c r="M43" i="25"/>
  <c r="M41" i="25"/>
  <c r="M40" i="25"/>
  <c r="M36" i="25"/>
  <c r="M35" i="25"/>
  <c r="M34" i="25"/>
  <c r="M33" i="25"/>
  <c r="M32" i="25"/>
  <c r="M31" i="25"/>
  <c r="M30" i="25"/>
  <c r="M29" i="25"/>
  <c r="M28" i="25"/>
  <c r="M24" i="25"/>
  <c r="M23" i="25"/>
  <c r="M22" i="25"/>
  <c r="M21" i="25"/>
  <c r="M20" i="25"/>
  <c r="M19" i="25"/>
  <c r="M18" i="25"/>
  <c r="M17" i="25"/>
  <c r="M16" i="25"/>
  <c r="M15" i="25"/>
  <c r="M14" i="25"/>
  <c r="M85" i="4" l="1"/>
  <c r="M79" i="4"/>
  <c r="K46" i="1" l="1"/>
  <c r="J46" i="1"/>
  <c r="K45" i="1"/>
  <c r="J45" i="1"/>
  <c r="M51" i="1" l="1"/>
  <c r="M29" i="1"/>
  <c r="K29" i="1"/>
  <c r="J29" i="1"/>
  <c r="M28" i="1"/>
  <c r="K28" i="1"/>
  <c r="J28" i="1"/>
  <c r="M27" i="1"/>
  <c r="K27" i="1"/>
  <c r="J27" i="1"/>
  <c r="M26" i="1"/>
  <c r="K26" i="1"/>
  <c r="J26" i="1"/>
  <c r="L28" i="1" l="1"/>
  <c r="L29" i="1"/>
  <c r="L27" i="1"/>
  <c r="L26" i="1"/>
  <c r="I13" i="34" l="1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I104" i="34"/>
  <c r="I105" i="34"/>
  <c r="I106" i="34"/>
  <c r="I107" i="34"/>
  <c r="I108" i="34"/>
  <c r="I109" i="34"/>
  <c r="I110" i="34"/>
  <c r="I111" i="34"/>
  <c r="I112" i="34"/>
  <c r="I113" i="34"/>
  <c r="I114" i="34"/>
  <c r="I115" i="34"/>
  <c r="I116" i="34"/>
  <c r="I117" i="34"/>
  <c r="I118" i="34"/>
  <c r="I119" i="34"/>
  <c r="I11" i="34"/>
  <c r="I12" i="34"/>
  <c r="I10" i="34"/>
  <c r="A64" i="25" l="1"/>
  <c r="M71" i="1" l="1"/>
  <c r="J71" i="1" l="1"/>
  <c r="K71" i="1"/>
  <c r="L71" i="1" l="1"/>
  <c r="G29" i="36" l="1"/>
  <c r="G28" i="36"/>
  <c r="G27" i="36"/>
  <c r="G26" i="36"/>
  <c r="G25" i="36"/>
  <c r="G24" i="36"/>
  <c r="K33" i="1" l="1"/>
  <c r="J31" i="1"/>
  <c r="J34" i="1"/>
  <c r="M43" i="1" l="1"/>
  <c r="K43" i="1"/>
  <c r="J43" i="1"/>
  <c r="M42" i="1"/>
  <c r="K42" i="1"/>
  <c r="J42" i="1"/>
  <c r="M41" i="1"/>
  <c r="K41" i="1"/>
  <c r="J41" i="1"/>
  <c r="M40" i="1"/>
  <c r="K40" i="1"/>
  <c r="J40" i="1"/>
  <c r="M39" i="1"/>
  <c r="K39" i="1"/>
  <c r="J39" i="1"/>
  <c r="M38" i="1"/>
  <c r="K38" i="1"/>
  <c r="J38" i="1"/>
  <c r="M37" i="1"/>
  <c r="K37" i="1"/>
  <c r="J37" i="1"/>
  <c r="M36" i="1"/>
  <c r="K36" i="1"/>
  <c r="J36" i="1"/>
  <c r="M35" i="1"/>
  <c r="K35" i="1"/>
  <c r="J35" i="1"/>
  <c r="M34" i="1"/>
  <c r="K34" i="1"/>
  <c r="M33" i="1"/>
  <c r="J33" i="1"/>
  <c r="M32" i="1"/>
  <c r="K32" i="1"/>
  <c r="J32" i="1"/>
  <c r="M31" i="1"/>
  <c r="K31" i="1"/>
  <c r="M30" i="1"/>
  <c r="K30" i="1"/>
  <c r="J30" i="1"/>
  <c r="L36" i="1" l="1"/>
  <c r="L40" i="1"/>
  <c r="L33" i="1"/>
  <c r="L32" i="1"/>
  <c r="L37" i="1"/>
  <c r="L41" i="1"/>
  <c r="L31" i="1"/>
  <c r="L35" i="1"/>
  <c r="L39" i="1"/>
  <c r="L43" i="1"/>
  <c r="L30" i="1"/>
  <c r="L34" i="1"/>
  <c r="L38" i="1"/>
  <c r="L42" i="1"/>
  <c r="M49" i="37" l="1"/>
  <c r="G48" i="36" l="1"/>
  <c r="G36" i="36"/>
  <c r="G35" i="36"/>
  <c r="G21" i="36"/>
  <c r="G18" i="36"/>
  <c r="G13" i="36"/>
  <c r="G15" i="36"/>
  <c r="G14" i="36"/>
  <c r="K51" i="1" l="1"/>
  <c r="J51" i="1"/>
  <c r="L51" i="1" l="1"/>
  <c r="M10" i="37"/>
  <c r="M11" i="37"/>
  <c r="M13" i="37"/>
  <c r="M14" i="37"/>
  <c r="M15" i="37"/>
  <c r="M16" i="37"/>
  <c r="K18" i="37"/>
  <c r="M18" i="37"/>
  <c r="K19" i="37"/>
  <c r="M19" i="37"/>
  <c r="K20" i="37"/>
  <c r="M20" i="37"/>
  <c r="K21" i="37"/>
  <c r="M21" i="37"/>
  <c r="K22" i="37"/>
  <c r="M22" i="37"/>
  <c r="K23" i="37"/>
  <c r="M23" i="37"/>
  <c r="M25" i="37"/>
  <c r="M26" i="37"/>
  <c r="M27" i="37"/>
  <c r="M28" i="37"/>
  <c r="M29" i="37"/>
  <c r="M30" i="37"/>
  <c r="K32" i="37"/>
  <c r="M32" i="37"/>
  <c r="M33" i="37"/>
  <c r="M34" i="37"/>
  <c r="M35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50" i="37"/>
  <c r="K52" i="37"/>
  <c r="M52" i="37"/>
  <c r="K53" i="37"/>
  <c r="M53" i="37"/>
  <c r="M54" i="37"/>
  <c r="K55" i="37"/>
  <c r="M55" i="37"/>
  <c r="G44" i="36" l="1"/>
  <c r="J76" i="4" l="1"/>
  <c r="K76" i="4"/>
  <c r="M76" i="4"/>
  <c r="J77" i="4"/>
  <c r="K77" i="4"/>
  <c r="M77" i="4"/>
  <c r="J78" i="4"/>
  <c r="K78" i="4"/>
  <c r="M78" i="4"/>
  <c r="J79" i="4"/>
  <c r="K79" i="4"/>
  <c r="J81" i="4"/>
  <c r="K81" i="4"/>
  <c r="M81" i="4"/>
  <c r="J82" i="4"/>
  <c r="K82" i="4"/>
  <c r="M82" i="4"/>
  <c r="J83" i="4"/>
  <c r="K83" i="4"/>
  <c r="M83" i="4"/>
  <c r="J84" i="4"/>
  <c r="K84" i="4"/>
  <c r="M84" i="4"/>
  <c r="J85" i="4"/>
  <c r="K85" i="4"/>
  <c r="J87" i="4"/>
  <c r="K87" i="4"/>
  <c r="M87" i="4"/>
  <c r="J88" i="4"/>
  <c r="K88" i="4"/>
  <c r="M88" i="4"/>
  <c r="J89" i="4"/>
  <c r="K89" i="4"/>
  <c r="M89" i="4"/>
  <c r="J90" i="4"/>
  <c r="K90" i="4"/>
  <c r="M90" i="4"/>
  <c r="J91" i="4"/>
  <c r="K91" i="4"/>
  <c r="M91" i="4"/>
  <c r="J92" i="4"/>
  <c r="K92" i="4"/>
  <c r="M92" i="4"/>
  <c r="J93" i="4"/>
  <c r="K93" i="4"/>
  <c r="M93" i="4"/>
  <c r="L85" i="4" l="1"/>
  <c r="L81" i="4"/>
  <c r="L76" i="4"/>
  <c r="L93" i="4"/>
  <c r="L92" i="4"/>
  <c r="L88" i="4"/>
  <c r="L83" i="4"/>
  <c r="L78" i="4"/>
  <c r="L89" i="4"/>
  <c r="L84" i="4"/>
  <c r="L79" i="4"/>
  <c r="L90" i="4"/>
  <c r="L91" i="4"/>
  <c r="L87" i="4"/>
  <c r="L82" i="4"/>
  <c r="L77" i="4"/>
  <c r="G19" i="36" l="1"/>
  <c r="H40" i="4" l="1"/>
  <c r="K40" i="4" s="1"/>
  <c r="M27" i="6" l="1"/>
  <c r="A4" i="6" l="1"/>
  <c r="J10" i="6"/>
  <c r="K10" i="6"/>
  <c r="M10" i="6"/>
  <c r="J11" i="6"/>
  <c r="K11" i="6"/>
  <c r="M11" i="6"/>
  <c r="J12" i="6"/>
  <c r="K12" i="6"/>
  <c r="M12" i="6"/>
  <c r="J13" i="6"/>
  <c r="K13" i="6"/>
  <c r="M13" i="6"/>
  <c r="J14" i="6"/>
  <c r="K14" i="6"/>
  <c r="M14" i="6"/>
  <c r="J15" i="6"/>
  <c r="K15" i="6"/>
  <c r="M15" i="6"/>
  <c r="J16" i="6"/>
  <c r="K16" i="6"/>
  <c r="M16" i="6"/>
  <c r="J17" i="6"/>
  <c r="K17" i="6"/>
  <c r="M17" i="6"/>
  <c r="J18" i="6"/>
  <c r="K18" i="6"/>
  <c r="M18" i="6"/>
  <c r="J19" i="6"/>
  <c r="K19" i="6"/>
  <c r="M19" i="6"/>
  <c r="J20" i="6"/>
  <c r="K20" i="6"/>
  <c r="M20" i="6"/>
  <c r="J21" i="6"/>
  <c r="K21" i="6"/>
  <c r="M21" i="6"/>
  <c r="J22" i="6"/>
  <c r="K22" i="6"/>
  <c r="M22" i="6"/>
  <c r="J23" i="6"/>
  <c r="K23" i="6"/>
  <c r="M23" i="6"/>
  <c r="J25" i="6"/>
  <c r="K25" i="6"/>
  <c r="M25" i="6"/>
  <c r="M26" i="6"/>
  <c r="J27" i="6"/>
  <c r="K27" i="6"/>
  <c r="L25" i="6" l="1"/>
  <c r="L22" i="6"/>
  <c r="L18" i="6"/>
  <c r="L14" i="6"/>
  <c r="L10" i="6"/>
  <c r="L27" i="6"/>
  <c r="L21" i="6"/>
  <c r="L17" i="6"/>
  <c r="L13" i="6"/>
  <c r="L23" i="6"/>
  <c r="L19" i="6"/>
  <c r="L15" i="6"/>
  <c r="L11" i="6"/>
  <c r="L20" i="6"/>
  <c r="L16" i="6"/>
  <c r="L12" i="6"/>
  <c r="L20" i="22"/>
  <c r="J38" i="22"/>
  <c r="J37" i="22"/>
  <c r="J36" i="22"/>
  <c r="J35" i="22"/>
  <c r="J34" i="22"/>
  <c r="J33" i="22"/>
  <c r="J32" i="22"/>
  <c r="J31" i="22"/>
  <c r="L28" i="22"/>
  <c r="J28" i="22"/>
  <c r="J27" i="22"/>
  <c r="J26" i="22"/>
  <c r="J25" i="22"/>
  <c r="J24" i="22"/>
  <c r="J23" i="22"/>
  <c r="J22" i="22"/>
  <c r="J21" i="22"/>
  <c r="J20" i="22"/>
  <c r="L17" i="22"/>
  <c r="J18" i="22"/>
  <c r="J17" i="22"/>
  <c r="J16" i="22"/>
  <c r="J15" i="22"/>
  <c r="J14" i="22"/>
  <c r="J13" i="22"/>
  <c r="J12" i="22"/>
  <c r="J11" i="22"/>
  <c r="J10" i="22"/>
  <c r="J9" i="22"/>
  <c r="G130" i="36" l="1"/>
  <c r="G129" i="36"/>
  <c r="G127" i="36"/>
  <c r="G126" i="36"/>
  <c r="G125" i="36"/>
  <c r="G124" i="36"/>
  <c r="G122" i="36"/>
  <c r="G121" i="36"/>
  <c r="G120" i="36"/>
  <c r="G118" i="36"/>
  <c r="G117" i="36"/>
  <c r="G116" i="36"/>
  <c r="G115" i="36"/>
  <c r="G114" i="36"/>
  <c r="G112" i="36"/>
  <c r="G111" i="36"/>
  <c r="G110" i="36"/>
  <c r="G109" i="36"/>
  <c r="G108" i="36"/>
  <c r="G107" i="36"/>
  <c r="G105" i="36"/>
  <c r="G103" i="36"/>
  <c r="G102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5" i="36"/>
  <c r="G84" i="36"/>
  <c r="G83" i="36"/>
  <c r="G82" i="36"/>
  <c r="G81" i="36"/>
  <c r="G80" i="36"/>
  <c r="G79" i="36"/>
  <c r="G78" i="36"/>
  <c r="G77" i="36"/>
  <c r="G75" i="36"/>
  <c r="G74" i="36"/>
  <c r="G73" i="36"/>
  <c r="G72" i="36"/>
  <c r="G71" i="36"/>
  <c r="G70" i="36"/>
  <c r="G69" i="36"/>
  <c r="G68" i="36"/>
  <c r="G67" i="36"/>
  <c r="G66" i="36"/>
  <c r="G64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47" i="36"/>
  <c r="G46" i="36"/>
  <c r="G45" i="36"/>
  <c r="G42" i="36"/>
  <c r="G41" i="36"/>
  <c r="G40" i="36"/>
  <c r="G39" i="36"/>
  <c r="G38" i="36"/>
  <c r="G34" i="36"/>
  <c r="G33" i="36"/>
  <c r="G32" i="36"/>
  <c r="G31" i="36"/>
  <c r="G22" i="36"/>
  <c r="G20" i="36"/>
  <c r="G17" i="36"/>
  <c r="M39" i="2" l="1"/>
  <c r="M139" i="4" l="1"/>
  <c r="M140" i="4"/>
  <c r="M141" i="4"/>
  <c r="M142" i="4"/>
  <c r="M143" i="4"/>
  <c r="M144" i="4"/>
  <c r="M145" i="4"/>
  <c r="M146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15" i="4"/>
  <c r="M99" i="4" l="1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98" i="4"/>
  <c r="M59" i="1" l="1"/>
  <c r="M10" i="27" l="1"/>
  <c r="A4" i="32" l="1"/>
  <c r="H17" i="32"/>
  <c r="H16" i="32"/>
  <c r="H15" i="32"/>
  <c r="H13" i="32"/>
  <c r="H12" i="32"/>
  <c r="H11" i="32"/>
  <c r="M96" i="4" l="1"/>
  <c r="M95" i="4"/>
  <c r="M75" i="4"/>
  <c r="L38" i="22"/>
  <c r="L37" i="22"/>
  <c r="L36" i="22"/>
  <c r="L35" i="22"/>
  <c r="L34" i="22"/>
  <c r="L33" i="22"/>
  <c r="L32" i="22"/>
  <c r="L31" i="22"/>
  <c r="L29" i="22"/>
  <c r="L27" i="22"/>
  <c r="L26" i="22"/>
  <c r="L25" i="22"/>
  <c r="L24" i="22"/>
  <c r="L23" i="22"/>
  <c r="L22" i="22"/>
  <c r="L21" i="22"/>
  <c r="L10" i="22"/>
  <c r="L11" i="22"/>
  <c r="L12" i="22"/>
  <c r="L13" i="22"/>
  <c r="L14" i="22"/>
  <c r="L15" i="22"/>
  <c r="L16" i="22"/>
  <c r="L9" i="22"/>
  <c r="A5" i="4" l="1"/>
  <c r="B4" i="37" s="1"/>
  <c r="B4" i="36" l="1"/>
  <c r="B4" i="34" s="1"/>
  <c r="B4" i="39"/>
  <c r="M10" i="1"/>
  <c r="J73" i="2" l="1"/>
  <c r="K73" i="2"/>
  <c r="M73" i="2"/>
  <c r="M88" i="2"/>
  <c r="K88" i="2"/>
  <c r="J88" i="2"/>
  <c r="M87" i="2"/>
  <c r="K87" i="2"/>
  <c r="J87" i="2"/>
  <c r="M86" i="2"/>
  <c r="K86" i="2"/>
  <c r="J86" i="2"/>
  <c r="M85" i="2"/>
  <c r="K85" i="2"/>
  <c r="J85" i="2"/>
  <c r="M84" i="2"/>
  <c r="K84" i="2"/>
  <c r="J84" i="2"/>
  <c r="M83" i="2"/>
  <c r="K83" i="2"/>
  <c r="J83" i="2"/>
  <c r="M82" i="2"/>
  <c r="K82" i="2"/>
  <c r="J82" i="2"/>
  <c r="M81" i="2"/>
  <c r="K81" i="2"/>
  <c r="J81" i="2"/>
  <c r="M80" i="2"/>
  <c r="K80" i="2"/>
  <c r="J80" i="2"/>
  <c r="M79" i="2"/>
  <c r="K79" i="2"/>
  <c r="J79" i="2"/>
  <c r="M78" i="2"/>
  <c r="K78" i="2"/>
  <c r="J78" i="2"/>
  <c r="M77" i="2"/>
  <c r="K77" i="2"/>
  <c r="J77" i="2"/>
  <c r="M76" i="2"/>
  <c r="K76" i="2"/>
  <c r="J76" i="2"/>
  <c r="M75" i="2"/>
  <c r="K75" i="2"/>
  <c r="J75" i="2"/>
  <c r="M74" i="2"/>
  <c r="K74" i="2"/>
  <c r="J74" i="2"/>
  <c r="L77" i="2" l="1"/>
  <c r="L81" i="2"/>
  <c r="L73" i="2"/>
  <c r="L85" i="2"/>
  <c r="L75" i="2"/>
  <c r="L79" i="2"/>
  <c r="L83" i="2"/>
  <c r="L87" i="2"/>
  <c r="L74" i="2"/>
  <c r="L78" i="2"/>
  <c r="L82" i="2"/>
  <c r="L86" i="2"/>
  <c r="L76" i="2"/>
  <c r="L80" i="2"/>
  <c r="L84" i="2"/>
  <c r="L88" i="2"/>
  <c r="M53" i="1" l="1"/>
  <c r="K53" i="1"/>
  <c r="J53" i="1"/>
  <c r="L53" i="1" l="1"/>
  <c r="M38" i="2"/>
  <c r="K38" i="2"/>
  <c r="J38" i="2"/>
  <c r="M37" i="2"/>
  <c r="K37" i="2"/>
  <c r="J37" i="2"/>
  <c r="M36" i="2"/>
  <c r="K36" i="2"/>
  <c r="J36" i="2"/>
  <c r="M35" i="2"/>
  <c r="K35" i="2"/>
  <c r="J35" i="2"/>
  <c r="M34" i="2"/>
  <c r="K34" i="2"/>
  <c r="J34" i="2"/>
  <c r="M33" i="2"/>
  <c r="K33" i="2"/>
  <c r="J33" i="2"/>
  <c r="M32" i="2"/>
  <c r="K32" i="2"/>
  <c r="J32" i="2"/>
  <c r="M31" i="2"/>
  <c r="K31" i="2"/>
  <c r="J31" i="2"/>
  <c r="M30" i="2"/>
  <c r="K30" i="2"/>
  <c r="J30" i="2"/>
  <c r="M29" i="2"/>
  <c r="K29" i="2"/>
  <c r="J29" i="2"/>
  <c r="M28" i="2"/>
  <c r="K28" i="2"/>
  <c r="J28" i="2"/>
  <c r="L28" i="2" l="1"/>
  <c r="L32" i="2"/>
  <c r="L36" i="2"/>
  <c r="L30" i="2"/>
  <c r="L34" i="2"/>
  <c r="L38" i="2"/>
  <c r="L29" i="2"/>
  <c r="L33" i="2"/>
  <c r="L37" i="2"/>
  <c r="L31" i="2"/>
  <c r="L35" i="2"/>
  <c r="A4" i="27" l="1"/>
  <c r="A4" i="26"/>
  <c r="A4" i="25"/>
  <c r="M50" i="27"/>
  <c r="K50" i="27"/>
  <c r="J50" i="27"/>
  <c r="M49" i="27"/>
  <c r="K49" i="27"/>
  <c r="J49" i="27"/>
  <c r="M48" i="27"/>
  <c r="K48" i="27"/>
  <c r="J48" i="27"/>
  <c r="M47" i="27"/>
  <c r="K47" i="27"/>
  <c r="J47" i="27"/>
  <c r="M46" i="27"/>
  <c r="K46" i="27"/>
  <c r="J46" i="27"/>
  <c r="M45" i="27"/>
  <c r="K45" i="27"/>
  <c r="J45" i="27"/>
  <c r="M44" i="27"/>
  <c r="K44" i="27"/>
  <c r="J44" i="27"/>
  <c r="M43" i="27"/>
  <c r="K43" i="27"/>
  <c r="J43" i="27"/>
  <c r="M42" i="27"/>
  <c r="K42" i="27"/>
  <c r="J42" i="27"/>
  <c r="M41" i="27"/>
  <c r="K41" i="27"/>
  <c r="J41" i="27"/>
  <c r="M40" i="27"/>
  <c r="K40" i="27"/>
  <c r="J40" i="27"/>
  <c r="M39" i="27"/>
  <c r="K39" i="27"/>
  <c r="J39" i="27"/>
  <c r="M38" i="27"/>
  <c r="K38" i="27"/>
  <c r="J38" i="27"/>
  <c r="M37" i="27"/>
  <c r="K37" i="27"/>
  <c r="J37" i="27"/>
  <c r="M36" i="27"/>
  <c r="K36" i="27"/>
  <c r="J36" i="27"/>
  <c r="M35" i="27"/>
  <c r="K35" i="27"/>
  <c r="J35" i="27"/>
  <c r="M34" i="27"/>
  <c r="K34" i="27"/>
  <c r="J34" i="27"/>
  <c r="M33" i="27"/>
  <c r="K33" i="27"/>
  <c r="J33" i="27"/>
  <c r="M32" i="27"/>
  <c r="K32" i="27"/>
  <c r="J32" i="27"/>
  <c r="M31" i="27"/>
  <c r="K31" i="27"/>
  <c r="J31" i="27"/>
  <c r="M30" i="27"/>
  <c r="K30" i="27"/>
  <c r="J30" i="27"/>
  <c r="M29" i="27"/>
  <c r="K29" i="27"/>
  <c r="J29" i="27"/>
  <c r="M28" i="27"/>
  <c r="K28" i="27"/>
  <c r="J28" i="27"/>
  <c r="M27" i="27"/>
  <c r="K27" i="27"/>
  <c r="J27" i="27"/>
  <c r="M26" i="27"/>
  <c r="K26" i="27"/>
  <c r="J26" i="27"/>
  <c r="M25" i="27"/>
  <c r="K25" i="27"/>
  <c r="J25" i="27"/>
  <c r="M24" i="27"/>
  <c r="K24" i="27"/>
  <c r="J24" i="27"/>
  <c r="M23" i="27"/>
  <c r="K23" i="27"/>
  <c r="J23" i="27"/>
  <c r="M22" i="27"/>
  <c r="K22" i="27"/>
  <c r="J22" i="27"/>
  <c r="M21" i="27"/>
  <c r="K21" i="27"/>
  <c r="J21" i="27"/>
  <c r="M20" i="27"/>
  <c r="K20" i="27"/>
  <c r="J20" i="27"/>
  <c r="M19" i="27"/>
  <c r="K19" i="27"/>
  <c r="J19" i="27"/>
  <c r="M18" i="27"/>
  <c r="K18" i="27"/>
  <c r="J18" i="27"/>
  <c r="M17" i="27"/>
  <c r="K17" i="27"/>
  <c r="J17" i="27"/>
  <c r="M16" i="27"/>
  <c r="K16" i="27"/>
  <c r="J16" i="27"/>
  <c r="M15" i="27"/>
  <c r="K15" i="27"/>
  <c r="J15" i="27"/>
  <c r="M14" i="27"/>
  <c r="K14" i="27"/>
  <c r="J14" i="27"/>
  <c r="M13" i="27"/>
  <c r="K13" i="27"/>
  <c r="J13" i="27"/>
  <c r="M12" i="27"/>
  <c r="K12" i="27"/>
  <c r="J12" i="27"/>
  <c r="M11" i="27"/>
  <c r="K11" i="27"/>
  <c r="J11" i="27"/>
  <c r="K10" i="27"/>
  <c r="J10" i="27"/>
  <c r="M63" i="26"/>
  <c r="L63" i="26" s="1"/>
  <c r="K63" i="26"/>
  <c r="J63" i="26"/>
  <c r="M62" i="26"/>
  <c r="L62" i="26" s="1"/>
  <c r="K62" i="26"/>
  <c r="J62" i="26"/>
  <c r="M61" i="26"/>
  <c r="L61" i="26" s="1"/>
  <c r="K61" i="26"/>
  <c r="J61" i="26"/>
  <c r="M60" i="26"/>
  <c r="L60" i="26" s="1"/>
  <c r="K60" i="26"/>
  <c r="J60" i="26"/>
  <c r="M59" i="26"/>
  <c r="L59" i="26" s="1"/>
  <c r="K59" i="26"/>
  <c r="J59" i="26"/>
  <c r="M58" i="26"/>
  <c r="K58" i="26"/>
  <c r="J58" i="26"/>
  <c r="M57" i="26"/>
  <c r="L57" i="26" s="1"/>
  <c r="K57" i="26"/>
  <c r="J57" i="26"/>
  <c r="M56" i="26"/>
  <c r="L56" i="26" s="1"/>
  <c r="K56" i="26"/>
  <c r="J56" i="26"/>
  <c r="M55" i="26"/>
  <c r="L55" i="26" s="1"/>
  <c r="K55" i="26"/>
  <c r="J55" i="26"/>
  <c r="M54" i="26"/>
  <c r="L54" i="26" s="1"/>
  <c r="K54" i="26"/>
  <c r="J54" i="26"/>
  <c r="M53" i="26"/>
  <c r="L53" i="26" s="1"/>
  <c r="K53" i="26"/>
  <c r="J53" i="26"/>
  <c r="M52" i="26"/>
  <c r="L52" i="26" s="1"/>
  <c r="K52" i="26"/>
  <c r="J52" i="26"/>
  <c r="M51" i="26"/>
  <c r="K51" i="26"/>
  <c r="J51" i="26"/>
  <c r="M50" i="26"/>
  <c r="L50" i="26" s="1"/>
  <c r="K50" i="26"/>
  <c r="J50" i="26"/>
  <c r="M49" i="26"/>
  <c r="L49" i="26" s="1"/>
  <c r="K49" i="26"/>
  <c r="J49" i="26"/>
  <c r="M48" i="26"/>
  <c r="L48" i="26" s="1"/>
  <c r="K48" i="26"/>
  <c r="J48" i="26"/>
  <c r="M47" i="26"/>
  <c r="K47" i="26"/>
  <c r="J47" i="26"/>
  <c r="M46" i="26"/>
  <c r="K46" i="26"/>
  <c r="J46" i="26"/>
  <c r="M45" i="26"/>
  <c r="K45" i="26"/>
  <c r="J45" i="26"/>
  <c r="M44" i="26"/>
  <c r="K44" i="26"/>
  <c r="J44" i="26"/>
  <c r="M43" i="26"/>
  <c r="K43" i="26"/>
  <c r="J43" i="26"/>
  <c r="M42" i="26"/>
  <c r="K42" i="26"/>
  <c r="J42" i="26"/>
  <c r="M41" i="26"/>
  <c r="K41" i="26"/>
  <c r="J41" i="26"/>
  <c r="M40" i="26"/>
  <c r="K40" i="26"/>
  <c r="J40" i="26"/>
  <c r="M39" i="26"/>
  <c r="K39" i="26"/>
  <c r="J39" i="26"/>
  <c r="M38" i="26"/>
  <c r="K38" i="26"/>
  <c r="J38" i="26"/>
  <c r="M37" i="26"/>
  <c r="K37" i="26"/>
  <c r="J37" i="26"/>
  <c r="M36" i="26"/>
  <c r="K36" i="26"/>
  <c r="J36" i="26"/>
  <c r="M35" i="26"/>
  <c r="K35" i="26"/>
  <c r="J35" i="26"/>
  <c r="M34" i="26"/>
  <c r="K34" i="26"/>
  <c r="J34" i="26"/>
  <c r="M33" i="26"/>
  <c r="K33" i="26"/>
  <c r="J33" i="26"/>
  <c r="M32" i="26"/>
  <c r="K32" i="26"/>
  <c r="J32" i="26"/>
  <c r="M31" i="26"/>
  <c r="K31" i="26"/>
  <c r="J31" i="26"/>
  <c r="M30" i="26"/>
  <c r="K30" i="26"/>
  <c r="J30" i="26"/>
  <c r="M28" i="26"/>
  <c r="K28" i="26"/>
  <c r="J28" i="26"/>
  <c r="M27" i="26"/>
  <c r="K27" i="26"/>
  <c r="J27" i="26"/>
  <c r="M26" i="26"/>
  <c r="K26" i="26"/>
  <c r="J26" i="26"/>
  <c r="M25" i="26"/>
  <c r="K25" i="26"/>
  <c r="J25" i="26"/>
  <c r="M24" i="26"/>
  <c r="K24" i="26"/>
  <c r="J24" i="26"/>
  <c r="M23" i="26"/>
  <c r="K23" i="26"/>
  <c r="J23" i="26"/>
  <c r="M22" i="26"/>
  <c r="K22" i="26"/>
  <c r="J22" i="26"/>
  <c r="M21" i="26"/>
  <c r="K21" i="26"/>
  <c r="J21" i="26"/>
  <c r="M20" i="26"/>
  <c r="K20" i="26"/>
  <c r="J20" i="26"/>
  <c r="M19" i="26"/>
  <c r="K19" i="26"/>
  <c r="J19" i="26"/>
  <c r="M18" i="26"/>
  <c r="K18" i="26"/>
  <c r="J18" i="26"/>
  <c r="M17" i="26"/>
  <c r="K17" i="26"/>
  <c r="J17" i="26"/>
  <c r="M16" i="26"/>
  <c r="K16" i="26"/>
  <c r="J16" i="26"/>
  <c r="M15" i="26"/>
  <c r="K15" i="26"/>
  <c r="J15" i="26"/>
  <c r="M14" i="26"/>
  <c r="K14" i="26"/>
  <c r="J14" i="26"/>
  <c r="M13" i="26"/>
  <c r="K13" i="26"/>
  <c r="J13" i="26"/>
  <c r="M12" i="26"/>
  <c r="K12" i="26"/>
  <c r="J12" i="26"/>
  <c r="M11" i="26"/>
  <c r="K11" i="26"/>
  <c r="M10" i="26"/>
  <c r="K10" i="26"/>
  <c r="J10" i="26"/>
  <c r="M54" i="25"/>
  <c r="K54" i="25"/>
  <c r="J54" i="25"/>
  <c r="M53" i="25"/>
  <c r="K53" i="25"/>
  <c r="J53" i="25"/>
  <c r="M52" i="25"/>
  <c r="K52" i="25"/>
  <c r="J52" i="25"/>
  <c r="M51" i="25"/>
  <c r="K51" i="25"/>
  <c r="J51" i="25"/>
  <c r="K50" i="25"/>
  <c r="J50" i="25"/>
  <c r="K49" i="25"/>
  <c r="J49" i="25"/>
  <c r="K48" i="25"/>
  <c r="J48" i="25"/>
  <c r="K47" i="25"/>
  <c r="J47" i="25"/>
  <c r="K46" i="25"/>
  <c r="J46" i="25"/>
  <c r="K45" i="25"/>
  <c r="J45" i="25"/>
  <c r="K44" i="25"/>
  <c r="J44" i="25"/>
  <c r="K43" i="25"/>
  <c r="J43" i="25"/>
  <c r="M42" i="25"/>
  <c r="K42" i="25"/>
  <c r="J42" i="25"/>
  <c r="K41" i="25"/>
  <c r="J41" i="25"/>
  <c r="K40" i="25"/>
  <c r="J40" i="25"/>
  <c r="M39" i="25"/>
  <c r="K39" i="25"/>
  <c r="J39" i="25"/>
  <c r="M38" i="25"/>
  <c r="K38" i="25"/>
  <c r="J38" i="25"/>
  <c r="M37" i="25"/>
  <c r="K37" i="25"/>
  <c r="J37" i="25"/>
  <c r="K36" i="25"/>
  <c r="J36" i="25"/>
  <c r="K35" i="25"/>
  <c r="J35" i="25"/>
  <c r="K34" i="25"/>
  <c r="J34" i="25"/>
  <c r="K33" i="25"/>
  <c r="J33" i="25"/>
  <c r="K32" i="25"/>
  <c r="J32" i="25"/>
  <c r="K31" i="25"/>
  <c r="J31" i="25"/>
  <c r="K30" i="25"/>
  <c r="J30" i="25"/>
  <c r="K29" i="25"/>
  <c r="J29" i="25"/>
  <c r="K28" i="25"/>
  <c r="J28" i="25"/>
  <c r="M27" i="25"/>
  <c r="K27" i="25"/>
  <c r="J27" i="25"/>
  <c r="M26" i="25"/>
  <c r="K26" i="25"/>
  <c r="J26" i="25"/>
  <c r="M25" i="25"/>
  <c r="K25" i="25"/>
  <c r="J25" i="25"/>
  <c r="K24" i="25"/>
  <c r="J24" i="25"/>
  <c r="K23" i="25"/>
  <c r="J23" i="25"/>
  <c r="K22" i="25"/>
  <c r="J22" i="25"/>
  <c r="K21" i="25"/>
  <c r="J21" i="25"/>
  <c r="K20" i="25"/>
  <c r="J20" i="25"/>
  <c r="K19" i="25"/>
  <c r="J19" i="25"/>
  <c r="K18" i="25"/>
  <c r="J18" i="25"/>
  <c r="K17" i="25"/>
  <c r="J17" i="25"/>
  <c r="K16" i="25"/>
  <c r="J16" i="25"/>
  <c r="K15" i="25"/>
  <c r="J15" i="25"/>
  <c r="K14" i="25"/>
  <c r="J14" i="25"/>
  <c r="M13" i="25"/>
  <c r="K13" i="25"/>
  <c r="J13" i="25"/>
  <c r="M12" i="25"/>
  <c r="K12" i="25"/>
  <c r="J12" i="25"/>
  <c r="M11" i="25"/>
  <c r="K11" i="25"/>
  <c r="J11" i="25"/>
  <c r="M10" i="25"/>
  <c r="K10" i="25"/>
  <c r="J10" i="25"/>
  <c r="L47" i="26" l="1"/>
  <c r="L51" i="26"/>
  <c r="L58" i="26"/>
  <c r="L12" i="27"/>
  <c r="L16" i="27"/>
  <c r="L25" i="25"/>
  <c r="L29" i="25"/>
  <c r="L49" i="25"/>
  <c r="L33" i="25"/>
  <c r="L41" i="25"/>
  <c r="L45" i="25"/>
  <c r="L10" i="27"/>
  <c r="L14" i="27"/>
  <c r="L13" i="27"/>
  <c r="L17" i="27"/>
  <c r="L11" i="27"/>
  <c r="L15" i="27"/>
  <c r="L43" i="26"/>
  <c r="L31" i="26"/>
  <c r="L35" i="26"/>
  <c r="L39" i="26"/>
  <c r="L39" i="27"/>
  <c r="L43" i="27"/>
  <c r="L47" i="27"/>
  <c r="L35" i="27"/>
  <c r="L19" i="27"/>
  <c r="L23" i="27"/>
  <c r="L27" i="27"/>
  <c r="L31" i="27"/>
  <c r="L18" i="27"/>
  <c r="L22" i="27"/>
  <c r="L26" i="27"/>
  <c r="L30" i="27"/>
  <c r="L34" i="27"/>
  <c r="L38" i="27"/>
  <c r="L42" i="27"/>
  <c r="L46" i="27"/>
  <c r="L50" i="27"/>
  <c r="L21" i="27"/>
  <c r="L25" i="27"/>
  <c r="L29" i="27"/>
  <c r="L20" i="27"/>
  <c r="L24" i="27"/>
  <c r="L28" i="27"/>
  <c r="L32" i="27"/>
  <c r="L36" i="27"/>
  <c r="L40" i="27"/>
  <c r="L44" i="27"/>
  <c r="L48" i="27"/>
  <c r="L33" i="27"/>
  <c r="L37" i="27"/>
  <c r="L41" i="27"/>
  <c r="L45" i="27"/>
  <c r="L49" i="27"/>
  <c r="L13" i="26"/>
  <c r="L17" i="26"/>
  <c r="L10" i="26"/>
  <c r="L21" i="26"/>
  <c r="L30" i="26"/>
  <c r="L34" i="26"/>
  <c r="L38" i="26"/>
  <c r="L42" i="26"/>
  <c r="L46" i="26"/>
  <c r="L14" i="26"/>
  <c r="L18" i="26"/>
  <c r="L22" i="26"/>
  <c r="L26" i="26"/>
  <c r="L25" i="26"/>
  <c r="L53" i="25"/>
  <c r="L37" i="25"/>
  <c r="L13" i="25"/>
  <c r="L17" i="25"/>
  <c r="L21" i="25"/>
  <c r="L42" i="25"/>
  <c r="L46" i="25"/>
  <c r="L50" i="25"/>
  <c r="L54" i="25"/>
  <c r="L12" i="25"/>
  <c r="L16" i="25"/>
  <c r="L20" i="25"/>
  <c r="L11" i="25"/>
  <c r="L15" i="25"/>
  <c r="L19" i="25"/>
  <c r="L10" i="25"/>
  <c r="L14" i="25"/>
  <c r="L18" i="25"/>
  <c r="L24" i="25"/>
  <c r="L32" i="25"/>
  <c r="L36" i="25"/>
  <c r="L40" i="25"/>
  <c r="L44" i="25"/>
  <c r="L48" i="25"/>
  <c r="L52" i="25"/>
  <c r="L12" i="26"/>
  <c r="L16" i="26"/>
  <c r="L20" i="26"/>
  <c r="L24" i="26"/>
  <c r="L28" i="26"/>
  <c r="L33" i="26"/>
  <c r="L37" i="26"/>
  <c r="L41" i="26"/>
  <c r="L45" i="26"/>
  <c r="L23" i="25"/>
  <c r="L27" i="25"/>
  <c r="L31" i="25"/>
  <c r="L35" i="25"/>
  <c r="L39" i="25"/>
  <c r="L43" i="25"/>
  <c r="L47" i="25"/>
  <c r="L51" i="25"/>
  <c r="L11" i="26"/>
  <c r="L15" i="26"/>
  <c r="L19" i="26"/>
  <c r="L23" i="26"/>
  <c r="L27" i="26"/>
  <c r="L32" i="26"/>
  <c r="L36" i="26"/>
  <c r="L40" i="26"/>
  <c r="L44" i="26"/>
  <c r="L28" i="25"/>
  <c r="L22" i="25"/>
  <c r="L26" i="25"/>
  <c r="L30" i="25"/>
  <c r="L34" i="25"/>
  <c r="L38" i="25"/>
  <c r="M10" i="2" l="1"/>
  <c r="K10" i="2"/>
  <c r="J10" i="2"/>
  <c r="L10" i="2" l="1"/>
  <c r="M50" i="4" l="1"/>
  <c r="L50" i="4" s="1"/>
  <c r="M51" i="4"/>
  <c r="L51" i="4" s="1"/>
  <c r="M52" i="4"/>
  <c r="L52" i="4" s="1"/>
  <c r="M53" i="4" l="1"/>
  <c r="M49" i="4"/>
  <c r="M48" i="4"/>
  <c r="M47" i="4"/>
  <c r="M46" i="4"/>
  <c r="M45" i="4"/>
  <c r="M43" i="4"/>
  <c r="M42" i="4"/>
  <c r="M41" i="4"/>
  <c r="M40" i="4"/>
  <c r="M39" i="4"/>
  <c r="M37" i="4"/>
  <c r="M36" i="4"/>
  <c r="M35" i="4"/>
  <c r="M34" i="4"/>
  <c r="M33" i="4"/>
  <c r="M32" i="4"/>
  <c r="L32" i="4" s="1"/>
  <c r="H33" i="4"/>
  <c r="K33" i="4" s="1"/>
  <c r="L33" i="4" l="1"/>
  <c r="H34" i="4"/>
  <c r="K34" i="4" s="1"/>
  <c r="H35" i="4" l="1"/>
  <c r="K35" i="4" s="1"/>
  <c r="L34" i="4"/>
  <c r="H36" i="4" l="1"/>
  <c r="K36" i="4" s="1"/>
  <c r="L35" i="4"/>
  <c r="L95" i="4"/>
  <c r="J95" i="4"/>
  <c r="K95" i="4"/>
  <c r="H37" i="4" l="1"/>
  <c r="K37" i="4" s="1"/>
  <c r="L36" i="4"/>
  <c r="L96" i="4"/>
  <c r="K96" i="4"/>
  <c r="J96" i="4"/>
  <c r="L37" i="4" l="1"/>
  <c r="L39" i="4" l="1"/>
  <c r="M35" i="13"/>
  <c r="H41" i="4" l="1"/>
  <c r="K41" i="4" s="1"/>
  <c r="L40" i="4"/>
  <c r="J23" i="13"/>
  <c r="M73" i="13"/>
  <c r="K73" i="13"/>
  <c r="J73" i="13"/>
  <c r="M72" i="13"/>
  <c r="K72" i="13"/>
  <c r="J72" i="13"/>
  <c r="M71" i="13"/>
  <c r="K71" i="13"/>
  <c r="J71" i="13"/>
  <c r="M70" i="13"/>
  <c r="K70" i="13"/>
  <c r="J70" i="13"/>
  <c r="M69" i="13"/>
  <c r="K69" i="13"/>
  <c r="J69" i="13"/>
  <c r="M68" i="13"/>
  <c r="K68" i="13"/>
  <c r="J68" i="13"/>
  <c r="M67" i="13"/>
  <c r="K67" i="13"/>
  <c r="J67" i="13"/>
  <c r="M66" i="13"/>
  <c r="K66" i="13"/>
  <c r="J66" i="13"/>
  <c r="M65" i="13"/>
  <c r="K65" i="13"/>
  <c r="J65" i="13"/>
  <c r="M64" i="13"/>
  <c r="K64" i="13"/>
  <c r="J64" i="13"/>
  <c r="M63" i="13"/>
  <c r="K63" i="13"/>
  <c r="J63" i="13"/>
  <c r="M62" i="13"/>
  <c r="K62" i="13"/>
  <c r="J62" i="13"/>
  <c r="M61" i="13"/>
  <c r="K61" i="13"/>
  <c r="J61" i="13"/>
  <c r="M60" i="13"/>
  <c r="K60" i="13"/>
  <c r="J60" i="13"/>
  <c r="M59" i="13"/>
  <c r="K59" i="13"/>
  <c r="J59" i="13"/>
  <c r="M58" i="13"/>
  <c r="K58" i="13"/>
  <c r="J58" i="13"/>
  <c r="M57" i="13"/>
  <c r="K57" i="13"/>
  <c r="J57" i="13"/>
  <c r="M56" i="13"/>
  <c r="K56" i="13"/>
  <c r="J56" i="13"/>
  <c r="M55" i="13"/>
  <c r="K55" i="13"/>
  <c r="J55" i="13"/>
  <c r="M54" i="13"/>
  <c r="K54" i="13"/>
  <c r="J54" i="13"/>
  <c r="M53" i="13"/>
  <c r="K53" i="13"/>
  <c r="J53" i="13"/>
  <c r="M52" i="13"/>
  <c r="K52" i="13"/>
  <c r="J52" i="13"/>
  <c r="M51" i="13"/>
  <c r="K51" i="13"/>
  <c r="J51" i="13"/>
  <c r="M50" i="13"/>
  <c r="K50" i="13"/>
  <c r="J50" i="13"/>
  <c r="M49" i="13"/>
  <c r="K49" i="13"/>
  <c r="J49" i="13"/>
  <c r="M48" i="13"/>
  <c r="K48" i="13"/>
  <c r="J48" i="13"/>
  <c r="M47" i="13"/>
  <c r="K47" i="13"/>
  <c r="J47" i="13"/>
  <c r="M46" i="13"/>
  <c r="K46" i="13"/>
  <c r="J46" i="13"/>
  <c r="M45" i="13"/>
  <c r="K45" i="13"/>
  <c r="J45" i="13"/>
  <c r="M44" i="13"/>
  <c r="K44" i="13"/>
  <c r="J44" i="13"/>
  <c r="M43" i="13"/>
  <c r="K43" i="13"/>
  <c r="J43" i="13"/>
  <c r="M42" i="13"/>
  <c r="K42" i="13"/>
  <c r="J42" i="13"/>
  <c r="M41" i="13"/>
  <c r="K41" i="13"/>
  <c r="J41" i="13"/>
  <c r="M40" i="13"/>
  <c r="K40" i="13"/>
  <c r="J40" i="13"/>
  <c r="M39" i="13"/>
  <c r="L39" i="13" s="1"/>
  <c r="K39" i="13"/>
  <c r="J39" i="13"/>
  <c r="M38" i="13"/>
  <c r="K38" i="13"/>
  <c r="J38" i="13"/>
  <c r="M37" i="13"/>
  <c r="L37" i="13" s="1"/>
  <c r="K37" i="13"/>
  <c r="J37" i="13"/>
  <c r="M36" i="13"/>
  <c r="L36" i="13" s="1"/>
  <c r="K36" i="13"/>
  <c r="J36" i="13"/>
  <c r="L35" i="13"/>
  <c r="K35" i="13"/>
  <c r="J35" i="13"/>
  <c r="M34" i="13"/>
  <c r="L34" i="13" s="1"/>
  <c r="K34" i="13"/>
  <c r="J34" i="13"/>
  <c r="M33" i="13"/>
  <c r="K33" i="13"/>
  <c r="J33" i="13"/>
  <c r="M32" i="13"/>
  <c r="L32" i="13" s="1"/>
  <c r="K32" i="13"/>
  <c r="J32" i="13"/>
  <c r="M31" i="13"/>
  <c r="K31" i="13"/>
  <c r="J31" i="13"/>
  <c r="M30" i="13"/>
  <c r="L30" i="13" s="1"/>
  <c r="K30" i="13"/>
  <c r="J30" i="13"/>
  <c r="M29" i="13"/>
  <c r="L29" i="13" s="1"/>
  <c r="K29" i="13"/>
  <c r="J29" i="13"/>
  <c r="M28" i="13"/>
  <c r="L28" i="13" s="1"/>
  <c r="K28" i="13"/>
  <c r="J28" i="13"/>
  <c r="M27" i="13"/>
  <c r="L27" i="13" s="1"/>
  <c r="K27" i="13"/>
  <c r="J27" i="13"/>
  <c r="M26" i="13"/>
  <c r="L26" i="13" s="1"/>
  <c r="K26" i="13"/>
  <c r="J26" i="13"/>
  <c r="M25" i="13"/>
  <c r="L25" i="13" s="1"/>
  <c r="K25" i="13"/>
  <c r="J25" i="13"/>
  <c r="M24" i="13"/>
  <c r="L24" i="13" s="1"/>
  <c r="K24" i="13"/>
  <c r="J24" i="13"/>
  <c r="M23" i="13"/>
  <c r="L23" i="13" s="1"/>
  <c r="K23" i="13"/>
  <c r="M22" i="13"/>
  <c r="K22" i="13"/>
  <c r="J22" i="13"/>
  <c r="M21" i="13"/>
  <c r="K21" i="13"/>
  <c r="J21" i="13"/>
  <c r="M20" i="13"/>
  <c r="K20" i="13"/>
  <c r="J20" i="13"/>
  <c r="M19" i="13"/>
  <c r="K19" i="13"/>
  <c r="J19" i="13"/>
  <c r="M18" i="13"/>
  <c r="K18" i="13"/>
  <c r="J18" i="13"/>
  <c r="M17" i="13"/>
  <c r="K17" i="13"/>
  <c r="J17" i="13"/>
  <c r="M16" i="13"/>
  <c r="K16" i="13"/>
  <c r="J16" i="13"/>
  <c r="M15" i="13"/>
  <c r="K15" i="13"/>
  <c r="J15" i="13"/>
  <c r="M14" i="13"/>
  <c r="K14" i="13"/>
  <c r="J14" i="13"/>
  <c r="M13" i="13"/>
  <c r="K13" i="13"/>
  <c r="J13" i="13"/>
  <c r="M12" i="13"/>
  <c r="K12" i="13"/>
  <c r="J12" i="13"/>
  <c r="M11" i="13"/>
  <c r="K11" i="13"/>
  <c r="J11" i="13"/>
  <c r="M10" i="13"/>
  <c r="K10" i="13"/>
  <c r="J10" i="13"/>
  <c r="A4" i="13"/>
  <c r="A5" i="22" s="1"/>
  <c r="A3" i="13"/>
  <c r="L31" i="13" l="1"/>
  <c r="L33" i="13"/>
  <c r="L38" i="13"/>
  <c r="H42" i="4"/>
  <c r="K42" i="4" s="1"/>
  <c r="L41" i="4"/>
  <c r="L57" i="13"/>
  <c r="L65" i="13"/>
  <c r="L69" i="13"/>
  <c r="L73" i="13"/>
  <c r="L59" i="13"/>
  <c r="L63" i="13"/>
  <c r="L67" i="13"/>
  <c r="L71" i="13"/>
  <c r="L55" i="13"/>
  <c r="L58" i="13"/>
  <c r="L62" i="13"/>
  <c r="L66" i="13"/>
  <c r="L70" i="13"/>
  <c r="L61" i="13"/>
  <c r="L60" i="13"/>
  <c r="L64" i="13"/>
  <c r="L68" i="13"/>
  <c r="L72" i="13"/>
  <c r="L16" i="13"/>
  <c r="L20" i="13"/>
  <c r="L43" i="13"/>
  <c r="L47" i="13"/>
  <c r="L51" i="13"/>
  <c r="L12" i="13"/>
  <c r="L40" i="13"/>
  <c r="L44" i="13"/>
  <c r="L48" i="13"/>
  <c r="L52" i="13"/>
  <c r="L56" i="13"/>
  <c r="L42" i="13"/>
  <c r="L46" i="13"/>
  <c r="L50" i="13"/>
  <c r="L54" i="13"/>
  <c r="L41" i="13"/>
  <c r="L45" i="13"/>
  <c r="L49" i="13"/>
  <c r="L53" i="13"/>
  <c r="L13" i="13"/>
  <c r="L17" i="13"/>
  <c r="L21" i="13"/>
  <c r="L11" i="13"/>
  <c r="L15" i="13"/>
  <c r="L19" i="13"/>
  <c r="L10" i="13"/>
  <c r="L14" i="13"/>
  <c r="L18" i="13"/>
  <c r="L22" i="13"/>
  <c r="H43" i="4" l="1"/>
  <c r="K43" i="4" s="1"/>
  <c r="L42" i="4"/>
  <c r="M88" i="1"/>
  <c r="K88" i="1"/>
  <c r="J88" i="1"/>
  <c r="M87" i="1"/>
  <c r="K87" i="1"/>
  <c r="J87" i="1"/>
  <c r="M86" i="1"/>
  <c r="K86" i="1"/>
  <c r="J86" i="1"/>
  <c r="M85" i="1"/>
  <c r="K85" i="1"/>
  <c r="J85" i="1"/>
  <c r="M84" i="1"/>
  <c r="K84" i="1"/>
  <c r="J84" i="1"/>
  <c r="M83" i="1"/>
  <c r="K83" i="1"/>
  <c r="J83" i="1"/>
  <c r="M82" i="1"/>
  <c r="K82" i="1"/>
  <c r="J82" i="1"/>
  <c r="M81" i="1"/>
  <c r="K81" i="1"/>
  <c r="J81" i="1"/>
  <c r="M80" i="1"/>
  <c r="K80" i="1"/>
  <c r="J80" i="1"/>
  <c r="M79" i="1"/>
  <c r="K79" i="1"/>
  <c r="J79" i="1"/>
  <c r="M78" i="1"/>
  <c r="K78" i="1"/>
  <c r="J78" i="1"/>
  <c r="M77" i="1"/>
  <c r="K77" i="1"/>
  <c r="J77" i="1"/>
  <c r="M76" i="1"/>
  <c r="K76" i="1"/>
  <c r="J76" i="1"/>
  <c r="M75" i="1"/>
  <c r="K75" i="1"/>
  <c r="J75" i="1"/>
  <c r="M74" i="1"/>
  <c r="K74" i="1"/>
  <c r="J74" i="1"/>
  <c r="M73" i="1"/>
  <c r="K73" i="1"/>
  <c r="J73" i="1"/>
  <c r="M72" i="1"/>
  <c r="K72" i="1"/>
  <c r="J72" i="1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89" i="2"/>
  <c r="K89" i="2"/>
  <c r="J89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M68" i="4"/>
  <c r="M69" i="4"/>
  <c r="M70" i="4"/>
  <c r="M71" i="4"/>
  <c r="M72" i="4"/>
  <c r="M73" i="4"/>
  <c r="M74" i="4"/>
  <c r="K73" i="4"/>
  <c r="K74" i="4"/>
  <c r="K75" i="4"/>
  <c r="J73" i="4"/>
  <c r="J74" i="4"/>
  <c r="J75" i="4"/>
  <c r="J71" i="4"/>
  <c r="K71" i="4"/>
  <c r="J72" i="4"/>
  <c r="K72" i="4"/>
  <c r="L146" i="4"/>
  <c r="L144" i="4"/>
  <c r="L143" i="4"/>
  <c r="L142" i="4"/>
  <c r="L141" i="4"/>
  <c r="L139" i="4"/>
  <c r="L138" i="4"/>
  <c r="L136" i="4"/>
  <c r="L135" i="4"/>
  <c r="L134" i="4"/>
  <c r="L132" i="4"/>
  <c r="L131" i="4"/>
  <c r="L116" i="4"/>
  <c r="L118" i="4"/>
  <c r="L119" i="4"/>
  <c r="L120" i="4"/>
  <c r="L121" i="4"/>
  <c r="L122" i="4"/>
  <c r="L123" i="4"/>
  <c r="L124" i="4"/>
  <c r="L125" i="4"/>
  <c r="L126" i="4"/>
  <c r="L127" i="4"/>
  <c r="L128" i="4"/>
  <c r="L130" i="4"/>
  <c r="L115" i="4"/>
  <c r="M14" i="4"/>
  <c r="L16" i="4"/>
  <c r="L17" i="4"/>
  <c r="L18" i="4"/>
  <c r="M19" i="4"/>
  <c r="L19" i="4" s="1"/>
  <c r="M20" i="4"/>
  <c r="L20" i="4" s="1"/>
  <c r="M22" i="4"/>
  <c r="L22" i="4" s="1"/>
  <c r="M23" i="4"/>
  <c r="L23" i="4" s="1"/>
  <c r="M24" i="4"/>
  <c r="L24" i="4" s="1"/>
  <c r="M25" i="4"/>
  <c r="L25" i="4" s="1"/>
  <c r="M26" i="4"/>
  <c r="L26" i="4" s="1"/>
  <c r="M27" i="4"/>
  <c r="L27" i="4" s="1"/>
  <c r="M28" i="4"/>
  <c r="L28" i="4" s="1"/>
  <c r="M29" i="4"/>
  <c r="L29" i="4" s="1"/>
  <c r="M30" i="4"/>
  <c r="L30" i="4" s="1"/>
  <c r="M31" i="4"/>
  <c r="L31" i="4" s="1"/>
  <c r="M55" i="4"/>
  <c r="M56" i="4"/>
  <c r="M57" i="4"/>
  <c r="M59" i="4"/>
  <c r="M60" i="4"/>
  <c r="M62" i="4"/>
  <c r="M63" i="4"/>
  <c r="M64" i="4"/>
  <c r="M66" i="4"/>
  <c r="M67" i="4"/>
  <c r="L46" i="1"/>
  <c r="L45" i="1"/>
  <c r="M56" i="2"/>
  <c r="L56" i="2" s="1"/>
  <c r="M55" i="2"/>
  <c r="L55" i="2" s="1"/>
  <c r="M54" i="2"/>
  <c r="L54" i="2" s="1"/>
  <c r="M53" i="2"/>
  <c r="L53" i="2" s="1"/>
  <c r="M52" i="2"/>
  <c r="L52" i="2" s="1"/>
  <c r="M51" i="2"/>
  <c r="L51" i="2" s="1"/>
  <c r="M50" i="2"/>
  <c r="L50" i="2" s="1"/>
  <c r="M49" i="2"/>
  <c r="L49" i="2" s="1"/>
  <c r="M48" i="2"/>
  <c r="L48" i="2" s="1"/>
  <c r="M47" i="2"/>
  <c r="L47" i="2" s="1"/>
  <c r="M46" i="2"/>
  <c r="L46" i="2" s="1"/>
  <c r="M45" i="2"/>
  <c r="L45" i="2" s="1"/>
  <c r="M44" i="2"/>
  <c r="L44" i="2" s="1"/>
  <c r="M43" i="2"/>
  <c r="L43" i="2" s="1"/>
  <c r="M42" i="2"/>
  <c r="L42" i="2" s="1"/>
  <c r="M41" i="2"/>
  <c r="L41" i="2" s="1"/>
  <c r="M40" i="2"/>
  <c r="L40" i="2" s="1"/>
  <c r="L39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127" i="1"/>
  <c r="M128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90" i="1"/>
  <c r="M107" i="1"/>
  <c r="M108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55" i="1"/>
  <c r="M56" i="1"/>
  <c r="M57" i="1"/>
  <c r="M58" i="1"/>
  <c r="M60" i="1"/>
  <c r="M61" i="1"/>
  <c r="M62" i="1"/>
  <c r="M63" i="1"/>
  <c r="M64" i="1"/>
  <c r="M65" i="1"/>
  <c r="M66" i="1"/>
  <c r="M67" i="1"/>
  <c r="M68" i="1"/>
  <c r="M69" i="1"/>
  <c r="M70" i="1"/>
  <c r="M54" i="1"/>
  <c r="M49" i="1"/>
  <c r="M48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L133" i="4"/>
  <c r="K146" i="4"/>
  <c r="J146" i="4"/>
  <c r="L145" i="4"/>
  <c r="K145" i="4"/>
  <c r="J145" i="4"/>
  <c r="K144" i="4"/>
  <c r="J144" i="4"/>
  <c r="K143" i="4"/>
  <c r="J143" i="4"/>
  <c r="K142" i="4"/>
  <c r="J142" i="4"/>
  <c r="K141" i="4"/>
  <c r="J141" i="4"/>
  <c r="L140" i="4"/>
  <c r="K140" i="4"/>
  <c r="J140" i="4"/>
  <c r="K139" i="4"/>
  <c r="J139" i="4"/>
  <c r="K138" i="4"/>
  <c r="J138" i="4"/>
  <c r="L137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49" i="1"/>
  <c r="K48" i="1"/>
  <c r="J49" i="1"/>
  <c r="J48" i="1"/>
  <c r="J40" i="2"/>
  <c r="J41" i="2"/>
  <c r="J42" i="2"/>
  <c r="J14" i="4"/>
  <c r="K14" i="4"/>
  <c r="J16" i="4"/>
  <c r="K16" i="4"/>
  <c r="J17" i="4"/>
  <c r="K17" i="4"/>
  <c r="J18" i="4"/>
  <c r="K18" i="4"/>
  <c r="J19" i="4"/>
  <c r="K19" i="4"/>
  <c r="J20" i="4"/>
  <c r="K20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55" i="4"/>
  <c r="K55" i="4"/>
  <c r="J56" i="4"/>
  <c r="K56" i="4"/>
  <c r="J57" i="4"/>
  <c r="K57" i="4"/>
  <c r="J59" i="4"/>
  <c r="K59" i="4"/>
  <c r="J60" i="4"/>
  <c r="K60" i="4"/>
  <c r="J62" i="4"/>
  <c r="K62" i="4"/>
  <c r="J63" i="4"/>
  <c r="K63" i="4"/>
  <c r="J64" i="4"/>
  <c r="K64" i="4"/>
  <c r="J66" i="4"/>
  <c r="K66" i="4"/>
  <c r="J67" i="4"/>
  <c r="K67" i="4"/>
  <c r="J68" i="4"/>
  <c r="K68" i="4"/>
  <c r="J69" i="4"/>
  <c r="K69" i="4"/>
  <c r="J70" i="4"/>
  <c r="J98" i="4"/>
  <c r="K98" i="4"/>
  <c r="J99" i="4"/>
  <c r="K99" i="4"/>
  <c r="J100" i="4"/>
  <c r="K100" i="4"/>
  <c r="J101" i="4"/>
  <c r="K101" i="4"/>
  <c r="J102" i="4"/>
  <c r="K102" i="4"/>
  <c r="J103" i="4"/>
  <c r="K103" i="4"/>
  <c r="J104" i="4"/>
  <c r="K104" i="4"/>
  <c r="J105" i="4"/>
  <c r="K105" i="4"/>
  <c r="J106" i="4"/>
  <c r="K106" i="4"/>
  <c r="J107" i="4"/>
  <c r="K107" i="4"/>
  <c r="J108" i="4"/>
  <c r="K108" i="4"/>
  <c r="J109" i="4"/>
  <c r="K109" i="4"/>
  <c r="J110" i="4"/>
  <c r="K110" i="4"/>
  <c r="J111" i="4"/>
  <c r="K111" i="4"/>
  <c r="J112" i="4"/>
  <c r="K112" i="4"/>
  <c r="J113" i="4"/>
  <c r="K113" i="4"/>
  <c r="J115" i="4"/>
  <c r="K115" i="4"/>
  <c r="J116" i="4"/>
  <c r="K116" i="4"/>
  <c r="J117" i="4"/>
  <c r="K117" i="4"/>
  <c r="L117" i="4"/>
  <c r="J118" i="4"/>
  <c r="K118" i="4"/>
  <c r="J119" i="4"/>
  <c r="K119" i="4"/>
  <c r="J120" i="4"/>
  <c r="K120" i="4"/>
  <c r="J121" i="4"/>
  <c r="K121" i="4"/>
  <c r="J122" i="4"/>
  <c r="K122" i="4"/>
  <c r="J123" i="4"/>
  <c r="K123" i="4"/>
  <c r="J124" i="4"/>
  <c r="K124" i="4"/>
  <c r="J125" i="4"/>
  <c r="K125" i="4"/>
  <c r="J126" i="4"/>
  <c r="K126" i="4"/>
  <c r="J127" i="4"/>
  <c r="K127" i="4"/>
  <c r="J128" i="4"/>
  <c r="K128" i="4"/>
  <c r="J129" i="4"/>
  <c r="K129" i="4"/>
  <c r="L129" i="4"/>
  <c r="J130" i="4"/>
  <c r="K130" i="4"/>
  <c r="A4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39" i="2"/>
  <c r="K39" i="2"/>
  <c r="K40" i="2"/>
  <c r="K41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L14" i="4" l="1"/>
  <c r="L90" i="1"/>
  <c r="L91" i="1"/>
  <c r="L92" i="1"/>
  <c r="L79" i="1"/>
  <c r="L76" i="1"/>
  <c r="L100" i="4"/>
  <c r="L74" i="4"/>
  <c r="L67" i="1"/>
  <c r="L63" i="1"/>
  <c r="L81" i="1"/>
  <c r="L16" i="1"/>
  <c r="L54" i="1"/>
  <c r="L58" i="1"/>
  <c r="L59" i="1"/>
  <c r="L21" i="1"/>
  <c r="L70" i="1"/>
  <c r="L66" i="1"/>
  <c r="L62" i="1"/>
  <c r="L57" i="1"/>
  <c r="L84" i="1"/>
  <c r="L69" i="1"/>
  <c r="L65" i="1"/>
  <c r="L61" i="1"/>
  <c r="L56" i="1"/>
  <c r="L75" i="1"/>
  <c r="L83" i="1"/>
  <c r="L87" i="1"/>
  <c r="L68" i="1"/>
  <c r="L64" i="1"/>
  <c r="L60" i="1"/>
  <c r="L55" i="1"/>
  <c r="L74" i="1"/>
  <c r="L78" i="1"/>
  <c r="L82" i="1"/>
  <c r="L86" i="1"/>
  <c r="H45" i="4"/>
  <c r="K45" i="4" s="1"/>
  <c r="L43" i="4"/>
  <c r="L77" i="1"/>
  <c r="L80" i="1"/>
  <c r="L85" i="1"/>
  <c r="L88" i="1"/>
  <c r="L72" i="1"/>
  <c r="L14" i="1"/>
  <c r="L56" i="4"/>
  <c r="L93" i="2"/>
  <c r="L97" i="2"/>
  <c r="L12" i="1"/>
  <c r="L90" i="2"/>
  <c r="L94" i="2"/>
  <c r="L98" i="2"/>
  <c r="L102" i="2"/>
  <c r="L19" i="2"/>
  <c r="L24" i="2"/>
  <c r="L99" i="2"/>
  <c r="L95" i="2"/>
  <c r="L23" i="2"/>
  <c r="L26" i="2"/>
  <c r="L104" i="2"/>
  <c r="L96" i="2"/>
  <c r="L27" i="2"/>
  <c r="L21" i="2"/>
  <c r="L11" i="2"/>
  <c r="L100" i="2"/>
  <c r="L16" i="2"/>
  <c r="L92" i="2"/>
  <c r="L13" i="2"/>
  <c r="L91" i="2"/>
  <c r="L103" i="2"/>
  <c r="L20" i="2"/>
  <c r="L15" i="2"/>
  <c r="L18" i="2"/>
  <c r="L14" i="2"/>
  <c r="L105" i="2"/>
  <c r="L101" i="2"/>
  <c r="L98" i="4"/>
  <c r="L106" i="4"/>
  <c r="L57" i="4"/>
  <c r="L69" i="4"/>
  <c r="L73" i="4"/>
  <c r="L64" i="4"/>
  <c r="L102" i="4"/>
  <c r="L68" i="4"/>
  <c r="L63" i="4"/>
  <c r="L60" i="4"/>
  <c r="L67" i="4"/>
  <c r="L62" i="4"/>
  <c r="L104" i="4"/>
  <c r="L71" i="4"/>
  <c r="L113" i="4"/>
  <c r="L109" i="4"/>
  <c r="L105" i="4"/>
  <c r="L55" i="4"/>
  <c r="L107" i="4"/>
  <c r="L103" i="4"/>
  <c r="L72" i="4"/>
  <c r="L75" i="4"/>
  <c r="L111" i="4"/>
  <c r="L112" i="4"/>
  <c r="L110" i="4"/>
  <c r="L108" i="4"/>
  <c r="L70" i="4"/>
  <c r="L66" i="4"/>
  <c r="L99" i="4"/>
  <c r="L101" i="4"/>
  <c r="L59" i="4"/>
  <c r="L107" i="1"/>
  <c r="L97" i="1"/>
  <c r="L115" i="1"/>
  <c r="L111" i="1"/>
  <c r="L108" i="1"/>
  <c r="L98" i="1"/>
  <c r="L19" i="1"/>
  <c r="L22" i="2"/>
  <c r="L25" i="2"/>
  <c r="L17" i="2"/>
  <c r="L12" i="2"/>
  <c r="L89" i="2"/>
  <c r="L101" i="1"/>
  <c r="L17" i="1"/>
  <c r="L100" i="1"/>
  <c r="L99" i="1"/>
  <c r="L48" i="1"/>
  <c r="L112" i="1"/>
  <c r="L24" i="1"/>
  <c r="L127" i="1"/>
  <c r="L96" i="1"/>
  <c r="L10" i="1"/>
  <c r="L123" i="1"/>
  <c r="L128" i="1"/>
  <c r="L124" i="1"/>
  <c r="L118" i="1"/>
  <c r="L104" i="1"/>
  <c r="L95" i="1"/>
  <c r="L93" i="1"/>
  <c r="L25" i="1"/>
  <c r="L121" i="1"/>
  <c r="L119" i="1"/>
  <c r="L116" i="1"/>
  <c r="L114" i="1"/>
  <c r="L106" i="1"/>
  <c r="L49" i="1"/>
  <c r="L20" i="1"/>
  <c r="L94" i="1"/>
  <c r="L15" i="1"/>
  <c r="L11" i="1"/>
  <c r="L103" i="1"/>
  <c r="L126" i="1"/>
  <c r="L122" i="1"/>
  <c r="L120" i="1"/>
  <c r="L113" i="1"/>
  <c r="L110" i="1"/>
  <c r="L105" i="1"/>
  <c r="L102" i="1"/>
  <c r="L23" i="1"/>
  <c r="L22" i="1"/>
  <c r="L18" i="1"/>
  <c r="L73" i="1"/>
  <c r="L13" i="1"/>
  <c r="L117" i="1"/>
  <c r="L125" i="1"/>
  <c r="H46" i="4" l="1"/>
  <c r="K46" i="4" s="1"/>
  <c r="L45" i="4"/>
  <c r="H47" i="4" l="1"/>
  <c r="K47" i="4" s="1"/>
  <c r="L46" i="4"/>
  <c r="H48" i="4" l="1"/>
  <c r="K48" i="4" s="1"/>
  <c r="L47" i="4"/>
  <c r="H49" i="4" l="1"/>
  <c r="K49" i="4" s="1"/>
  <c r="L48" i="4"/>
  <c r="H53" i="4" l="1"/>
  <c r="K53" i="4" s="1"/>
  <c r="L49" i="4"/>
  <c r="H54" i="4" l="1"/>
  <c r="L53" i="4"/>
  <c r="L54" i="4" l="1"/>
  <c r="K54" i="4"/>
  <c r="M69" i="2"/>
  <c r="L69" i="2" s="1"/>
  <c r="M68" i="2"/>
  <c r="L68" i="2" s="1"/>
  <c r="M66" i="2"/>
  <c r="L66" i="2" s="1"/>
  <c r="M58" i="2"/>
  <c r="L58" i="2" s="1"/>
  <c r="M65" i="2"/>
  <c r="L65" i="2" s="1"/>
  <c r="M57" i="2"/>
  <c r="L57" i="2" s="1"/>
  <c r="M60" i="2"/>
  <c r="L60" i="2" s="1"/>
  <c r="M62" i="2"/>
  <c r="L62" i="2" s="1"/>
  <c r="M64" i="2"/>
  <c r="L64" i="2" s="1"/>
  <c r="M70" i="2"/>
  <c r="L70" i="2" s="1"/>
  <c r="M72" i="2"/>
  <c r="L72" i="2" s="1"/>
  <c r="M59" i="2"/>
  <c r="L59" i="2" s="1"/>
  <c r="M61" i="2"/>
  <c r="L61" i="2" s="1"/>
  <c r="M63" i="2"/>
  <c r="L63" i="2" s="1"/>
  <c r="M67" i="2"/>
  <c r="L67" i="2" s="1"/>
  <c r="M71" i="2"/>
  <c r="L71" i="2" s="1"/>
</calcChain>
</file>

<file path=xl/sharedStrings.xml><?xml version="1.0" encoding="utf-8"?>
<sst xmlns="http://schemas.openxmlformats.org/spreadsheetml/2006/main" count="1714" uniqueCount="525">
  <si>
    <t>Общестроительная изоляция</t>
  </si>
  <si>
    <t>Наименование</t>
  </si>
  <si>
    <t>Размеры</t>
  </si>
  <si>
    <t>Упаковка, штук</t>
  </si>
  <si>
    <t>Упаковка, м2</t>
  </si>
  <si>
    <t>Упаковка, м3</t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</si>
  <si>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</si>
  <si>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</si>
  <si>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</si>
  <si>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</si>
  <si>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</si>
  <si>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ЛАЙТ БАТТС</t>
  </si>
  <si>
    <t>ВЕНТИ БАТТС</t>
  </si>
  <si>
    <t>КАВИТИ БАТТС</t>
  </si>
  <si>
    <t>ФЛОР БАТТС</t>
  </si>
  <si>
    <t>ФЛОР БАТТС И</t>
  </si>
  <si>
    <t>Важные примечания:</t>
  </si>
  <si>
    <t>Офис продаж:</t>
  </si>
  <si>
    <t>ПЛАСТЕР БАТТС</t>
  </si>
  <si>
    <t>Изоляция в составе железобетонных и сендвич панелей</t>
  </si>
  <si>
    <t>Средний слой в металлических "сэндвич" панелях</t>
  </si>
  <si>
    <t>ВЕНТИ БАТТС Д</t>
  </si>
  <si>
    <t>2. Счет является действительным к оплате в течение 3-х банковских дней.</t>
  </si>
  <si>
    <t>Изоляция кровель</t>
  </si>
  <si>
    <t>АКУСТИК БАТТС</t>
  </si>
  <si>
    <t>Звукоизоляция перегородок, облицовок, перекрытий и потолков</t>
  </si>
  <si>
    <t>Средний слой в слоистых кладках</t>
  </si>
  <si>
    <t>Тепло- и звукоизоляция полов с эксплуатационной нагрузкой от 3 кПа до 5 кПа</t>
  </si>
  <si>
    <t>Теплоизоляция штукатурных фасадов</t>
  </si>
  <si>
    <t>Теплоизоляция фасадов с оштукатуриванием по стальной армирующей сетке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</si>
  <si>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</si>
  <si>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Средний слой в железобетонных панелях</t>
  </si>
  <si>
    <t>Кровельный.</t>
  </si>
  <si>
    <t>Стеновой.</t>
  </si>
  <si>
    <t>СЭНДВИЧ БАТТС К</t>
  </si>
  <si>
    <t>СЭНДВИЧ БАТТС С</t>
  </si>
  <si>
    <t>105064 Москва</t>
  </si>
  <si>
    <t>ФАСАД ЛАМЕЛЛА</t>
  </si>
  <si>
    <t>РУФ БАТТС Н ЛАМЕЛЛА</t>
  </si>
  <si>
    <t>ВЕНТИ БАТТС Н</t>
  </si>
  <si>
    <t>Теплоизоляция стен с отделкой сайдингом, каркасных стен, мансард, скатных кровель, полов, перекрытий</t>
  </si>
  <si>
    <t>Теплоизоляция в навесных фасадных системах с воздушным зазором</t>
  </si>
  <si>
    <r>
      <t>Цена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</t>
    </r>
  </si>
  <si>
    <t xml:space="preserve">Теплоизоляция в навесных фасадных системах с воздушным зазором при онослойном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
</t>
  </si>
  <si>
    <t>Диапазон толщин: 80-250 мм с шагом 10 мм.</t>
  </si>
  <si>
    <t xml:space="preserve"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</t>
  </si>
  <si>
    <t>Диапазон толщин: 25-200 мм с шагом 10 мм.</t>
  </si>
  <si>
    <t xml:space="preserve">Диапазон толщин: 70-250 мм с шагом 10 мм.  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</si>
  <si>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</t>
    </r>
  </si>
  <si>
    <t>Диапазон толщин: 50-200 мм с шагом 10 мм.</t>
  </si>
  <si>
    <t>Диапазон толщин: 60-200 мм с шагом 10 мм.</t>
  </si>
  <si>
    <t>Диапазон толщин: 50-180 мм с шагом 10 мм.</t>
  </si>
  <si>
    <t xml:space="preserve">Ненагружаемые конструкции.
</t>
  </si>
  <si>
    <t>Ненагружаемые конструкции.</t>
  </si>
  <si>
    <t>Диапазон толщин: 50-200 мм с шагом 5 мм.</t>
  </si>
  <si>
    <t>Диапазон толщин: 40-200 мм с шагом 10 мм.</t>
  </si>
  <si>
    <r>
      <t xml:space="preserve">Диапазон толщин: 50-200 мм с шагом 10 мм.   </t>
    </r>
    <r>
      <rPr>
        <b/>
        <sz val="10"/>
        <rFont val="Times New Roman"/>
        <family val="1"/>
        <charset val="204"/>
      </rPr>
      <t xml:space="preserve">                                                   </t>
    </r>
  </si>
  <si>
    <t>Тепло- и звукоизоляция полов с эксплуатационной нагрузкой до 3 кПа</t>
  </si>
  <si>
    <t xml:space="preserve">Теплоизоляция в навесных фасадных системах с воздушным зазором, нижний (внутренний) слой при выполнении изоляции в два слоя.
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</si>
  <si>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  
</t>
    </r>
    <r>
      <rPr>
        <b/>
        <sz val="10"/>
        <rFont val="Times New Roman"/>
        <family val="1"/>
      </rPr>
      <t/>
    </r>
  </si>
  <si>
    <t>Теплоизоляция для стен в бане и сауне</t>
  </si>
  <si>
    <t>САУНА БАТТС</t>
  </si>
  <si>
    <t>Теплоизоляция стен в парных, одна сторона плит каширована фольгой</t>
  </si>
  <si>
    <t>СКИДКА</t>
  </si>
  <si>
    <t>м3</t>
  </si>
  <si>
    <t>ВЕНТИ БАТТС ОПТИМА</t>
  </si>
  <si>
    <t xml:space="preserve">Теплоизоляционный слой в фасадных системах с воздушным зазором (изоляция в один слой; верхний слой при двуслойном решении)
</t>
  </si>
  <si>
    <t>Описание</t>
  </si>
  <si>
    <t>Размеры, мм</t>
  </si>
  <si>
    <t xml:space="preserve">Упаковка </t>
  </si>
  <si>
    <t>Цена</t>
  </si>
  <si>
    <t>Диаметр гильзы</t>
  </si>
  <si>
    <t>Диаметр тарельчатого элемента</t>
  </si>
  <si>
    <t>Распорная зона</t>
  </si>
  <si>
    <t>Толшина теплоизоляции</t>
  </si>
  <si>
    <t>шт./упак.</t>
  </si>
  <si>
    <t>руб./шт.</t>
  </si>
  <si>
    <t>Termoclip - Стена 2МН</t>
  </si>
  <si>
    <t xml:space="preserve">Тарельчатый полимерный анкер с забивным металлическим распорным элементом с термоизоляцией.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MH выполнен из углеродистой стали со стойким антикоррозионным покрытием и защищен термоизоляционной головкой из ударопрочного полиамида.
</t>
  </si>
  <si>
    <t>Termoclip - Стена 2РН</t>
  </si>
  <si>
    <t>Крепление теплоизоляционных плит в навесных фасадных системах с воздушным зазором</t>
  </si>
  <si>
    <t xml:space="preserve">ПРАЙС-ЛИСТ НА ТЕПЛОИЗОЛЯЦИОННУЮ ПРОДУКЦИЮ </t>
  </si>
  <si>
    <t xml:space="preserve">ПРАЙС-ЛИСТ НА СОПУТСТВУЮЩУЮ ПРОДУКЦИЮ </t>
  </si>
  <si>
    <t>Диапазон толщин: 30-200 мм с шагом 10 мм</t>
  </si>
  <si>
    <t xml:space="preserve">Ед. </t>
  </si>
  <si>
    <t>изм.</t>
  </si>
  <si>
    <t>м2</t>
  </si>
  <si>
    <t>шт</t>
  </si>
  <si>
    <t>1. Цены даны в условных единицах с учетом НДС.</t>
  </si>
  <si>
    <t>БЕТОН ЭЛЕМЕНТ БАТТС</t>
  </si>
  <si>
    <t>Termoclip - Стена 5</t>
  </si>
  <si>
    <r>
      <t>ЛАЙТ БАТТС СКАНДИК</t>
    </r>
    <r>
      <rPr>
        <b/>
        <sz val="10"/>
        <color indexed="10"/>
        <rFont val="Times New Roman"/>
        <family val="1"/>
        <charset val="204"/>
      </rPr>
      <t>*</t>
    </r>
  </si>
  <si>
    <t>Теплоизоляция плоской кровли, применение в клеевых системах, применение при реконструкции битумных кровель</t>
  </si>
  <si>
    <t>Диапазон толщин: 60-130 мм с шагом 10 мм.</t>
  </si>
  <si>
    <t>АКУСТИК БАТТС ПРО</t>
  </si>
  <si>
    <t xml:space="preserve">Тепло-, звукоизоляция и звукопоглащение в конструкциях стен, перегородок, междуэтажных перекрытий, а также в конструкциях звкопоглащающих облицовок. 
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</si>
  <si>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
</t>
  </si>
  <si>
    <t xml:space="preserve">со склада ЗАО "Минеральная Вата" </t>
  </si>
  <si>
    <t>Упаковка</t>
  </si>
  <si>
    <t xml:space="preserve">Цена  </t>
  </si>
  <si>
    <t>Расход</t>
  </si>
  <si>
    <t>ед.изм./</t>
  </si>
  <si>
    <t xml:space="preserve">ед.изм. в </t>
  </si>
  <si>
    <t xml:space="preserve">на </t>
  </si>
  <si>
    <t>шт в уп</t>
  </si>
  <si>
    <t>системе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</si>
  <si>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</si>
  <si>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1,10</t>
  </si>
  <si>
    <r>
      <t>м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</si>
  <si>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b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</si>
  <si>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Пароизоляционная пленка</t>
  </si>
  <si>
    <t>ROCKbarrier</t>
  </si>
  <si>
    <t>Sika-Trocal пленка пароиз. DS-PE (остаток на складе)</t>
  </si>
  <si>
    <r>
      <t>м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</si>
  <si>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Самосверлящий самонарезающий винт ROCKclip для стального профнастила толщиной 0,75-2,5мм</t>
  </si>
  <si>
    <t>500/ 2500</t>
  </si>
  <si>
    <t>500/ 2000</t>
  </si>
  <si>
    <t>350/ 1400</t>
  </si>
  <si>
    <t>Cамонарезающий винт ROCKclip для бетонного основания (в анкерную гильзу)</t>
  </si>
  <si>
    <t>Забивной анкер</t>
  </si>
  <si>
    <t>500/ 1000</t>
  </si>
  <si>
    <t>Полиамидная анкерная гильза ROCKclip concrete для бетонного основания</t>
  </si>
  <si>
    <t>Рейки</t>
  </si>
  <si>
    <t>Рейка прижимная алюминиевая 3000х27х3,0 мм</t>
  </si>
  <si>
    <t>п.м.</t>
  </si>
  <si>
    <t>Рейка прижимная краевая 3000х32х3,0 мм</t>
  </si>
  <si>
    <t>Рейка прижимная стальная 3000х20х1,2 мм</t>
  </si>
  <si>
    <t xml:space="preserve">Самонарезающий винт ROCKclip крепления прижимной рейки в сэндвич-панель </t>
  </si>
  <si>
    <t>Кровельные воронки с листвоуловителем и обжимным фланцем</t>
  </si>
  <si>
    <t>ROCKclip 090х450 кровельная воронка без нагрев эл-та</t>
  </si>
  <si>
    <t>ROCKclip 110х165 кровельная воронка без нагрев эл-та</t>
  </si>
  <si>
    <t>ROCKclip 110х450 кровельная воронка без нагрев эл-та</t>
  </si>
  <si>
    <t>ROCKclip 090х450 кровельная воронка с нагрев эл-том</t>
  </si>
  <si>
    <t>ROCKclip 110х165 кровельная воронка с нагрев эл-том</t>
  </si>
  <si>
    <t>ROCKclip 110х450 кровельная воронка с нагрев эл-том</t>
  </si>
  <si>
    <t>ROCKmembrane FG (Фатрафол 804) 2,0мм ш=1,2м д=15м гомогенная мембрана</t>
  </si>
  <si>
    <t>Fatrafol 810/V (Мембрана для дорожек) 1,50/650 мм/RAL 7012</t>
  </si>
  <si>
    <t>Жесть с нанесенным ПВХ 2000х1000</t>
  </si>
  <si>
    <t>Гомогенная мембрана для деталей 35170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</si>
  <si>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  <r>
      <rPr>
        <b/>
        <sz val="10"/>
        <rFont val="NTTimes/Cyrillic"/>
      </rPr>
      <t/>
    </r>
  </si>
  <si>
    <t>кор</t>
  </si>
  <si>
    <t>Полиуретановый герметик Tectane 2040 600мл (12шт/кор)</t>
  </si>
  <si>
    <t>ROCKWOOL Т1520 серый - лента соединительная (15мм х 1мм х 30 м) / (18 рул/кор)</t>
  </si>
  <si>
    <t>Дорожка для кровли 1,2мм  ш=1,05м, д=25м</t>
  </si>
  <si>
    <t>Тележка LIFT-n-ROLLER</t>
  </si>
  <si>
    <t>ед.изм.</t>
  </si>
  <si>
    <t>руб./ед.изм.</t>
  </si>
  <si>
    <t>м.кв.</t>
  </si>
  <si>
    <t>Клеи и армирующие шпаклевки</t>
  </si>
  <si>
    <t>Rockglue клей для минеральной ваты</t>
  </si>
  <si>
    <t>кг</t>
  </si>
  <si>
    <t xml:space="preserve">Rockmortar армирующе-клеевой состав </t>
  </si>
  <si>
    <t>Грунтовки</t>
  </si>
  <si>
    <t>л</t>
  </si>
  <si>
    <t>ROCKprimer, белый</t>
  </si>
  <si>
    <t>ROCKprimer, светлый оттенок</t>
  </si>
  <si>
    <t>ROCKprimer, средний оттенок</t>
  </si>
  <si>
    <t>Декоративные штукатурки минеральные</t>
  </si>
  <si>
    <t>ROCKdecor D 2.0</t>
  </si>
  <si>
    <t>ROCKdecor D 3.0</t>
  </si>
  <si>
    <t>ROCKdecor S 1.5</t>
  </si>
  <si>
    <t>ROCKdecor S 2.0</t>
  </si>
  <si>
    <t>ROCKsil, белая</t>
  </si>
  <si>
    <t>ROCKsil, светлые оттенки</t>
  </si>
  <si>
    <t>ROCKsil, средние оттенки</t>
  </si>
  <si>
    <t>ROCKsil, насыщенные оттенки</t>
  </si>
  <si>
    <t>Декоративные штукатурки силиконовые</t>
  </si>
  <si>
    <t>ROCKdecorsil D1.5/ S1.5 /S2.0 /D2.0, белая</t>
  </si>
  <si>
    <t>ROCKdecorsil D1.5/S1.5 /S2.0 /D2.0,  светлые оттенки</t>
  </si>
  <si>
    <t>ROCKdecorsil D1.5/ S1.5 /S2.0 /D2.0, средние оттенки</t>
  </si>
  <si>
    <t>ROCKdecorsil D 1.5/S1.5 /S2.0 /D2.0,  насыщенные оттенки</t>
  </si>
  <si>
    <t xml:space="preserve">Дюбели для крепления теплоизоляционных плит </t>
  </si>
  <si>
    <t>Тermoclip-стена 3, тарельчатый элемент (для крепления в древестноволокнистые основания)</t>
  </si>
  <si>
    <t>Прижимной диск</t>
  </si>
  <si>
    <t>EJOT VT 90 прижимной диск для крепления Фасад Ламелла</t>
  </si>
  <si>
    <t>Дюбели забивные для бетона, полнотелого кирпича "Termoclip-стена 1МН", зона анкеровки 50мм</t>
  </si>
  <si>
    <t>Дюбели винтовые "Termoclip-стена ISOL МS" для ячеистых бетонов - зона анкеровки 35мм; для пустотелых блоков, бетона - зона анкеровки 35мм</t>
  </si>
  <si>
    <t>Профили цокольные, длина 2,5м/шт</t>
  </si>
  <si>
    <t>Профиль цокольный 30мм алюминиевый</t>
  </si>
  <si>
    <t>м</t>
  </si>
  <si>
    <t>Профиль цокольный 40мм алюминиевый</t>
  </si>
  <si>
    <t>Профиль цокольный 50мм алюминиевый</t>
  </si>
  <si>
    <t>Профиль цокольный 60мм алюминиевый</t>
  </si>
  <si>
    <t>Профиль цокольный 80мм алюминиевый</t>
  </si>
  <si>
    <t>Профиль цокольный 100мм алюминиевый</t>
  </si>
  <si>
    <t>Профиль цокольный 120мм алюминиевый</t>
  </si>
  <si>
    <t>Профиль цокольный 140мм алюминиевый</t>
  </si>
  <si>
    <t>Профиль цокольный 150мм алюминиевый</t>
  </si>
  <si>
    <t>Профиль цокольный 160мм алюминиевый</t>
  </si>
  <si>
    <t>Профиль цокольный 180мм алюминиевый</t>
  </si>
  <si>
    <t>Профиль цокольный 200мм алюминиевый</t>
  </si>
  <si>
    <t>Дюбели анкерные для крепления цокольных профилей</t>
  </si>
  <si>
    <t>Компенсаторы неровности фасада для цокольного профиля</t>
  </si>
  <si>
    <t>Соединители  для цокольного профиля</t>
  </si>
  <si>
    <t>Профиль соединительный, PV 30мм для алюминевого профиля</t>
  </si>
  <si>
    <t>Профили ROCKWOOL  угловые длина 2,5м/шт</t>
  </si>
  <si>
    <t>Профиль ROCKWOOL угловой рулонный с армирующей сеткой (рулон 25м)</t>
  </si>
  <si>
    <t>Профили ROCKWOOL примыкания,  герметики</t>
  </si>
  <si>
    <t>Лента уплотнительная Робибанд ПСУЛ III серый 10/4*9</t>
  </si>
  <si>
    <t>Лента уплотнительная Робибанд ПСУЛ III серый 15/8*5</t>
  </si>
  <si>
    <t xml:space="preserve">Профили ROCKWOOL для отделки рустов </t>
  </si>
  <si>
    <t>Профиль ROCKWOOL рустовочный ПВХ 30х20, длина 2,5м</t>
  </si>
  <si>
    <t>Профиль ROCKWOOL рустовочный ПВХ 50х20, длина 2,5м</t>
  </si>
  <si>
    <t>Профили ROCKWOOL  деформационные</t>
  </si>
  <si>
    <t>Образцы</t>
  </si>
  <si>
    <t>ROCKsil образец краски</t>
  </si>
  <si>
    <r>
      <t>ROCKdecorsil S/D 1,5;2,0мм</t>
    </r>
    <r>
      <rPr>
        <b/>
        <sz val="12"/>
        <rFont val="Times New Roman"/>
        <family val="1"/>
        <charset val="204"/>
      </rPr>
      <t xml:space="preserve"> -</t>
    </r>
    <r>
      <rPr>
        <sz val="12"/>
        <rFont val="Times New Roman"/>
        <family val="1"/>
        <charset val="204"/>
      </rPr>
      <t xml:space="preserve"> образец штукатурки </t>
    </r>
  </si>
  <si>
    <t>3. В прайс-листе дан ориентировочный расход материалов для утепления по системе ROCKROOF</t>
  </si>
  <si>
    <t>ВЕНТИ БАТТС ОПТИМА КС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</si>
  <si>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помещениях.
</t>
  </si>
  <si>
    <t>ВЕНТИ БАТТС Д КС</t>
  </si>
  <si>
    <t>ВЕНТИ БАТТС КС</t>
  </si>
  <si>
    <t>АКУСТИК БАТТС ПРО КС</t>
  </si>
  <si>
    <t>Теплоизоляция в навесных фасадных системах с воздушным зазором при однослойном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Плиты имеют покрытие из черного стеклохолста.</t>
  </si>
  <si>
    <t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Плиты имеют покрытие из черного стеклохолста.</t>
  </si>
  <si>
    <t xml:space="preserve">Теплоизоляционный слой в фасадных системах с воздушным зазором (изоляция в один слой; верхний слой при двуслойном решении). Плиты имеют покрытие из черного стеклохолста.
</t>
  </si>
  <si>
    <t>Плиты имеют покрытие из черного стеклохолста</t>
  </si>
  <si>
    <t>Диапазон толщин: 50-70 шаг 10; 75;                                                                  80-200 шаг 10</t>
  </si>
  <si>
    <t>ПРАЙС-ЛИСТ  НА КОМПОНЕНТЫ КРОВЕЛЬНОЙ СИСТЕМЫ ROCKROOF</t>
  </si>
  <si>
    <t>ROCKROOF</t>
  </si>
  <si>
    <t>РОКФАСАД</t>
  </si>
  <si>
    <t>Теплоизоляция для штукатурных фасадов в малоэтажном строительстве</t>
  </si>
  <si>
    <t>Стальной тарельчатый элемент ROCKclip-кровля</t>
  </si>
  <si>
    <t>Аксессуары для ROCKmembrane F</t>
  </si>
  <si>
    <t>ROCKmembrane FG (Фатрафол 804) 1,5мм ш=1,3м д=20м гомогенная мембрана</t>
  </si>
  <si>
    <t xml:space="preserve">Аксессуары для ROCKmembrane 35276 </t>
  </si>
  <si>
    <t>Дополнительные комплектующие</t>
  </si>
  <si>
    <t>* - При заказе мембраны других оттенков ее стоимость необходимо запрашивать отдельно</t>
  </si>
  <si>
    <t xml:space="preserve"> 250/ 1000</t>
  </si>
  <si>
    <t>200/ 800</t>
  </si>
  <si>
    <t>ФАСАД БАТТС ОПТИМА</t>
  </si>
  <si>
    <t xml:space="preserve">ПРАЙС ЛИСТ НА СИСТЕМУ ТЕПЛОИЗОЛЯЦИИ ROCKFACADE </t>
  </si>
  <si>
    <t>руб./м.кв.</t>
  </si>
  <si>
    <t>ROCKsil, интенсивные оттенки</t>
  </si>
  <si>
    <t>Комплект крепления теплоизоляции в ДСП, ГВЛ, дерево и т.п.</t>
  </si>
  <si>
    <t>Компенсатор неровности фасада 3мм</t>
  </si>
  <si>
    <t>Компенсатор неровности фасада 5мм</t>
  </si>
  <si>
    <t>Профиль-капельник ROCKWOOL (с открытым капельником) ПВХ с сеткой (2,5м.пог.)</t>
  </si>
  <si>
    <t>Профиль-капельник ROCKWOOL (с закрытым капельником) ПВХ с сеткой (2,5м.пог.)</t>
  </si>
  <si>
    <t>Профиль ROCKWOOL арочный 25х25 угловой ПВХ с армирующей сеткой 10х15 (2,5м.пог.)</t>
  </si>
  <si>
    <t>Профиль ROCKWOOL угловой рулонный с армирующей сеткой (рулон 50м)</t>
  </si>
  <si>
    <t>Профиль ROCKWOOL деформационный угловой (2,0м.пог.)</t>
  </si>
  <si>
    <t>Профиль ROCKWOOL деформационный плоскостной (2,5м.пог.)</t>
  </si>
  <si>
    <t>Диапазон толщин: 50-250 мм с шагом 10 мм.</t>
  </si>
  <si>
    <t>Кровельный тарельчатый элемент ROCKclip Тип 1</t>
  </si>
  <si>
    <t xml:space="preserve">Тарельчатый элемент Тип 1- 20 </t>
  </si>
  <si>
    <t>Тарельчатый элемент Тип 1 - 50</t>
  </si>
  <si>
    <t>Тарельчатый элемент Тип 1 - 60</t>
  </si>
  <si>
    <t>Тарельчатый элемент Тип 1 - 80</t>
  </si>
  <si>
    <t>Тарельчатый элемент Тип 1 - 100</t>
  </si>
  <si>
    <t>Тарельчатый элемент Тип 1 - 120</t>
  </si>
  <si>
    <t>Тарельчатый элемент Тип 1 - 130</t>
  </si>
  <si>
    <t>Тарельчатый элемент Тип 1 - 140</t>
  </si>
  <si>
    <t>Тарельчатый элемент Тип 1 - 150</t>
  </si>
  <si>
    <t>Тарельчатый элемент Тип 1 - 170</t>
  </si>
  <si>
    <t>Тарельчатый элемент Тип 1 - 180</t>
  </si>
  <si>
    <t>Тарельчатый элемент Тип 1 - 200</t>
  </si>
  <si>
    <t>Тарельчатый элемент Тип 1 - 220</t>
  </si>
  <si>
    <t>Тарельчатый элемент Тип 1 - 240</t>
  </si>
  <si>
    <t>Кровельный тарельчатый элемент ROCKclip Тип 3 (под Винт 6,3)</t>
  </si>
  <si>
    <t xml:space="preserve">Тарельчатый элемент Тип 3- 20 </t>
  </si>
  <si>
    <t>Тарельчатый элемент Тип 3 - 50</t>
  </si>
  <si>
    <t>Тарельчатый элемент Тип 3 - 60</t>
  </si>
  <si>
    <t>Тарельчатый элемент Тип 3 - 80</t>
  </si>
  <si>
    <t>Тарельчатый элемент Тип 3 - 100</t>
  </si>
  <si>
    <t>Тарельчатый элемент Тип 3 - 120</t>
  </si>
  <si>
    <t>Тарельчатый элемент Тип 3 - 130</t>
  </si>
  <si>
    <t>Тарельчатый элемент Тип 3 - 140</t>
  </si>
  <si>
    <t>Тарельчатый элемент Тип 3 - 150</t>
  </si>
  <si>
    <t>Тарельчатый элемент Тип 3 - 170</t>
  </si>
  <si>
    <t>Тарельчатый элемент Тип 3 - 180</t>
  </si>
  <si>
    <t>Тарельчатый элемент Тип 3 - 200</t>
  </si>
  <si>
    <t>Кровельный тарельчатый элемент ROCKclip Тип 5 (с увеличенной площадью держателя)</t>
  </si>
  <si>
    <t>Тарельчатый элемент Тип 5 - 50</t>
  </si>
  <si>
    <t>Тарельчатый элемент Тип 5 - 80</t>
  </si>
  <si>
    <t>Тарельчатый элемент Тип 5 - 100</t>
  </si>
  <si>
    <t>Тарельчатый элемент Тип 5 - 120</t>
  </si>
  <si>
    <t>Тарельчатый элемент Тип 5 - 140</t>
  </si>
  <si>
    <t>Тарельчатый элемент Тип 5 - 150</t>
  </si>
  <si>
    <t>Тарельчатый элемент Тип 5 - 180</t>
  </si>
  <si>
    <t>Винт самонарезающий 4,8/60</t>
  </si>
  <si>
    <t>Винт самонарезающий 4,8/70</t>
  </si>
  <si>
    <t>Винт самонарезающий 4,8/80</t>
  </si>
  <si>
    <t>Винт самонарезающий 4,8/100</t>
  </si>
  <si>
    <t>Винт самонарезающий 4,8/120</t>
  </si>
  <si>
    <t>Винт самонарезающий 4,8/160</t>
  </si>
  <si>
    <t>Винт самонарезающий 4,8/200</t>
  </si>
  <si>
    <t>Винт бетон 4,8/50</t>
  </si>
  <si>
    <t>Винт бетон 4,8/70</t>
  </si>
  <si>
    <t>Винт бетон 4,8/80</t>
  </si>
  <si>
    <t>Винт бетон 4,8/100</t>
  </si>
  <si>
    <t>Винт бетон 4,8/120</t>
  </si>
  <si>
    <t>Винт бетон 4,8/160</t>
  </si>
  <si>
    <t>Cамонарезающий винт ROCKclip для бетонного основания (без анкерной гильзы)</t>
  </si>
  <si>
    <t>Винт бетон 6,3/70</t>
  </si>
  <si>
    <t>Винт бетон 6,3/80</t>
  </si>
  <si>
    <t>Винт бетон 6,3/90</t>
  </si>
  <si>
    <t>Винт бетон 6,8/110</t>
  </si>
  <si>
    <t>Забивной анкер CN 5,0 x 65</t>
  </si>
  <si>
    <t>Забивной анкер CN 5,0 x 75</t>
  </si>
  <si>
    <t>Забивной анкер CN 5,0 x 85</t>
  </si>
  <si>
    <t>Анкерная гильза 45</t>
  </si>
  <si>
    <t>Анкерная гильза 60</t>
  </si>
  <si>
    <t>Винт 5,5x35</t>
  </si>
  <si>
    <t>Винт 5,5x45</t>
  </si>
  <si>
    <t>Тарельчатый элемент Тип 1/С</t>
  </si>
  <si>
    <t>Тарельчатый элемент Тип 2/СV</t>
  </si>
  <si>
    <t>Паропроницаемые мембраны и пароизоляция</t>
  </si>
  <si>
    <t>Размер упаковки, м</t>
  </si>
  <si>
    <t>Высота</t>
  </si>
  <si>
    <t>Мембрана</t>
  </si>
  <si>
    <t>«ROCKWOOL® для стен»</t>
  </si>
  <si>
    <t xml:space="preserve">«ROCKWOOL® для кровель» </t>
  </si>
  <si>
    <t>«ROCKWOOL® для стен с огнезащитными добавками»</t>
  </si>
  <si>
    <t xml:space="preserve">Пароизоляция </t>
  </si>
  <si>
    <t xml:space="preserve">Пароизоляция ROCKWOOL® для кровель, стен, потолка </t>
  </si>
  <si>
    <t>Лента алюминевая</t>
  </si>
  <si>
    <t>Алюминиевая клейкая лента ROCKWOOL</t>
  </si>
  <si>
    <t>ролик</t>
  </si>
  <si>
    <t>ул. Земляной Вал, д.9</t>
  </si>
  <si>
    <t>Кровельная теплоизоляция двойной плотности</t>
  </si>
  <si>
    <t>РУФ БАТТС Д ЭКСТРА (РУФ БАТТС ЭКСТРА)</t>
  </si>
  <si>
    <t>РУФ БАТТС Д ОПТИМА (РУФ БАТТС ОПТИМА)</t>
  </si>
  <si>
    <t>РУФ БАТТС Д СТАНДАРТ</t>
  </si>
  <si>
    <t>Кровельная теплоизоляция  верхнего слоя</t>
  </si>
  <si>
    <t>РУФ БАТТС В ЭКСТРА (РУФ БАТТС В)</t>
  </si>
  <si>
    <t>Диапозон толщин 40-50 мм</t>
  </si>
  <si>
    <t>РУФ БАТТС В ОПТИМА (РУФ БАТТС )</t>
  </si>
  <si>
    <t>Кровельная теплоизоляция нижнего слоя</t>
  </si>
  <si>
    <t>РУФ БАТТС Н ЭКСТРА (РУФ БАТТС Н)</t>
  </si>
  <si>
    <t>РУФ БАТТС Н ОПТИМА (РУФ БАТТС Н КОМБИ)</t>
  </si>
  <si>
    <t>Специальные продукты</t>
  </si>
  <si>
    <t>BONDROCK</t>
  </si>
  <si>
    <t>РУФ БАТТС СТЯЖКА (РУФ БАТТС С)</t>
  </si>
  <si>
    <t>Кровельная теплоизоляция для криволинейных поверхностей</t>
  </si>
  <si>
    <t>ПРАЙС-ЛИСТ НА СИСТЕМУ РУФУКЛОН</t>
  </si>
  <si>
    <t xml:space="preserve"> РУФУКЛОН</t>
  </si>
  <si>
    <r>
      <t xml:space="preserve">Толщина </t>
    </r>
    <r>
      <rPr>
        <b/>
        <sz val="10"/>
        <rFont val="Times New Roman"/>
        <family val="1"/>
        <charset val="204"/>
      </rPr>
      <t>a</t>
    </r>
  </si>
  <si>
    <r>
      <t xml:space="preserve">Толщина </t>
    </r>
    <r>
      <rPr>
        <b/>
        <sz val="10"/>
        <rFont val="Times New Roman"/>
        <family val="1"/>
        <charset val="204"/>
      </rPr>
      <t>с</t>
    </r>
  </si>
  <si>
    <r>
      <t xml:space="preserve">Толщина </t>
    </r>
    <r>
      <rPr>
        <b/>
        <sz val="10"/>
        <rFont val="Times New Roman"/>
        <family val="1"/>
        <charset val="204"/>
      </rPr>
      <t>d</t>
    </r>
  </si>
  <si>
    <t>за пачку</t>
  </si>
  <si>
    <t>за штуку</t>
  </si>
  <si>
    <t>Уклон</t>
  </si>
  <si>
    <t>Контруклон</t>
  </si>
  <si>
    <t>Угол</t>
  </si>
  <si>
    <t>Добор</t>
  </si>
  <si>
    <t>Гидроизоляционная ПВХ мембрана "ROCKmembrane OPTIMA" ("ROCKmembrane F"), стандартного оттенка - серый*, производство Чехия</t>
  </si>
  <si>
    <t>ROCKmembrane OPTIMA / ROCKmembrane F (Фатрафол 810) 1,2мм ш=2,05 м д=20м</t>
  </si>
  <si>
    <t>ROCKmembrane OPTIMA / ROCKmembrane F (Фатрафол 810) 1,5мм ш=2,05 д=16м</t>
  </si>
  <si>
    <t>Гидроизоляционная ПВХ мембрана "ROCKmembrane EXTRA" ("ROCKmembrane 35276"), стандартного оттенка - серый*, производство Испания</t>
  </si>
  <si>
    <t>ROCKmembrane EXTRA / ROCKmembrane 35276 1,2мм ш=2,1м; д=20м</t>
  </si>
  <si>
    <t>ROCKmembrane EXTRA / ROCKmembrane 35276 1,5мм ш=2,1м; д=15м</t>
  </si>
  <si>
    <t>ROCKmembrane OPTIMA K / ROCKmembrane 807 1,9мм (1,5мм ПВХ) ш=2,05, д=16м</t>
  </si>
  <si>
    <t>ВЕНТИ БАТТС Д ОПТИМА</t>
  </si>
  <si>
    <t>Диапазон толщин: 100-200 мм с шагом 10 мм.</t>
  </si>
  <si>
    <t>ВЕНТИ БАТТС Н ОПТИМА</t>
  </si>
  <si>
    <t>ROCKforce грунтовка пропитывающая</t>
  </si>
  <si>
    <t>Армирующая сетка «Valmiera Glass» Латвия</t>
  </si>
  <si>
    <t>Сетка ROCKfiber-Е фасадная (GW545 165гр.100-050)</t>
  </si>
  <si>
    <t>2,5-3,0</t>
  </si>
  <si>
    <t>Анкерный дюбель 8х60 - дюбель для крепления цокольного профиля</t>
  </si>
  <si>
    <t>Профиль ROCKWOOL угловой армирующий (с сеткой 10х15) 2,5м.пог.</t>
  </si>
  <si>
    <t>Профиль ROCKWOOL примыкающий самоклеющийся (без сетки) 9мм (2,4м.пог.)</t>
  </si>
  <si>
    <t>Профиль ROCKWOOL примыкающий самоклеющийся (с сеткой) 9мм (2,4м.пог.)</t>
  </si>
  <si>
    <t>Профиль ROCKWOOL универсальный, под подоконный (2,0м.пог.)</t>
  </si>
  <si>
    <t>Профиль ROCKWOOL рустовочный ПВХ 20х20, длина 2,5м</t>
  </si>
  <si>
    <t>Профиль ROCKWOOL деформационный плоскостной (2,0м.пог.)</t>
  </si>
  <si>
    <t>Профиль ROCKWOOL деформационный угловой (2,5м.пог.)</t>
  </si>
  <si>
    <t>Краски силиконовые</t>
  </si>
  <si>
    <t>Забивной тарельчатый полимерный анкер без распорного элемента. Тарельчатый анкер изготовлен из сополимера пропилена и этилена.</t>
  </si>
  <si>
    <t># SAP</t>
  </si>
  <si>
    <t>Диапазон толщин: 50-200 мм.</t>
  </si>
  <si>
    <t>Гидро - пароизоляция ROCKWOOL®</t>
  </si>
  <si>
    <t>Тарельчатый элемент Тип 1 - 260</t>
  </si>
  <si>
    <t>Дефлектор тип Д75</t>
  </si>
  <si>
    <t>Дефлектор тип Д160</t>
  </si>
  <si>
    <t>Диапазон толщин: 80-200 мм с шагом 10 мм.</t>
  </si>
  <si>
    <t>Диапазон толщин: 40-200 мм с шагом 10 мм</t>
  </si>
  <si>
    <t>Дорожка серая ПВХ Walkway Puzzle  0,6 x 0,6м</t>
  </si>
  <si>
    <t>** - Поставки временно приостановлены</t>
  </si>
  <si>
    <t>Рейка стальная Тип 1 3000х31х1,5мм</t>
  </si>
  <si>
    <t>Рейка стальная Тип 2 3000х31х1,5мм</t>
  </si>
  <si>
    <t>Лента уплотнительная самоклеящаяся</t>
  </si>
  <si>
    <t>Уплотнительная лента ROCKWOOL</t>
  </si>
  <si>
    <t>тел.    +7 495 995 77 55</t>
  </si>
  <si>
    <t>факс   +7 495 995 77 75</t>
  </si>
  <si>
    <t>Диапазон толщин: 50-70 шаг 10;75; 
80-200 шаг 10</t>
  </si>
  <si>
    <t>1000/ 4000</t>
  </si>
  <si>
    <t>117036 ?</t>
  </si>
  <si>
    <t>ФАСАД БАТТС Д ОПТИМА</t>
  </si>
  <si>
    <t xml:space="preserve">Уклон А ЭКСТРА </t>
  </si>
  <si>
    <t xml:space="preserve">Уклон B ЭКСТРА </t>
  </si>
  <si>
    <t xml:space="preserve">Уклон C ЭКСТРА </t>
  </si>
  <si>
    <t xml:space="preserve">Уклон D ЭКСТРА </t>
  </si>
  <si>
    <t xml:space="preserve">Уклон А ОПТИМА </t>
  </si>
  <si>
    <t xml:space="preserve">Уклон B ОПТИМА </t>
  </si>
  <si>
    <t xml:space="preserve">Уклон C ОПТИМА </t>
  </si>
  <si>
    <t xml:space="preserve">Уклон D ОПТИМА </t>
  </si>
  <si>
    <t>Контруклон ЭКСТРА 200</t>
  </si>
  <si>
    <t>Контруклон ЭКСТРА 300</t>
  </si>
  <si>
    <t>Контруклон ЭКСТРА 600</t>
  </si>
  <si>
    <t>Контруклон ОПТИМА 200</t>
  </si>
  <si>
    <t>Контруклон ОПТИМА 300</t>
  </si>
  <si>
    <t>Контруклон ОПТИМА 600</t>
  </si>
  <si>
    <t>Угол ЭКСТРА 200</t>
  </si>
  <si>
    <t>Угол ЭКСТРА 300</t>
  </si>
  <si>
    <t>Угол ЭКСТРА 600</t>
  </si>
  <si>
    <t>Угол ОПТИМА 200</t>
  </si>
  <si>
    <t>Угол ОПТИМА 300</t>
  </si>
  <si>
    <t>Угол ОПТИМА 600</t>
  </si>
  <si>
    <t>Элемент</t>
  </si>
  <si>
    <t>Элемент А</t>
  </si>
  <si>
    <t>Элемент B</t>
  </si>
  <si>
    <t>Добор ЭКСТРА 20</t>
  </si>
  <si>
    <t>Добор ЭКСТРА 40</t>
  </si>
  <si>
    <t>Добор ЭКСТРА 60</t>
  </si>
  <si>
    <t>Добор ОПТИМА 20</t>
  </si>
  <si>
    <t>Добор ОПТИМА 40</t>
  </si>
  <si>
    <t>Добор ОПТИМА 60</t>
  </si>
  <si>
    <t>Прочие элементы</t>
  </si>
  <si>
    <t>РУФ БАТТС В ОПТИМА (галтель)</t>
  </si>
  <si>
    <t>РУФ БАТТС Н КОМБИ (трапеция)</t>
  </si>
  <si>
    <t>РУФ БАТТС В ОПТИМА
(Парапетный уклон)</t>
  </si>
  <si>
    <t>60742/40139/40173/40176</t>
  </si>
  <si>
    <t>76451/76446/76477/76448</t>
  </si>
  <si>
    <t>76526/76516/76520/76522</t>
  </si>
  <si>
    <t>76527/76518/76521/76524</t>
  </si>
  <si>
    <t xml:space="preserve">Тermoclip-стена WST-5,5 - 90, шуруп для тарельчатого элемента Тermoclip-стена 3, для толщины утеплителя 50мм </t>
  </si>
  <si>
    <t xml:space="preserve">Тermoclip-стена WST-5,5 - 110, шуруп для тарельчатого элемента Тermoclip-стена 3, для толщины утеплителя 70мм </t>
  </si>
  <si>
    <t xml:space="preserve">Тermoclip-стена WST-5,5 - 130, шуруп для тарельчатого элемента Тermoclip-стена 3, для толщины утеплителя 90мм </t>
  </si>
  <si>
    <t xml:space="preserve">Тermoclip-стена WST-5,5 - 150, шуруп для тарельчатого элемента Тermoclip-стена 3, для толщины утеплителя 110мм </t>
  </si>
  <si>
    <t xml:space="preserve">Тermoclip-стена WST-5,5 - 170, шуруп для тарельчатого элемента Тermoclip-стена 3, для толщины утеплителя 130мм </t>
  </si>
  <si>
    <t xml:space="preserve">Тermoclip-стена WST-5,5 - 190, шуруп для тарельчатого элемента Тermoclip-стена 3, для толщины утеплителя 150мм </t>
  </si>
  <si>
    <t xml:space="preserve">Тermoclip-стена WST-5,5 - 210, шуруп для тарельчатого элемента Тermoclip-стена 3, для толщины утеплителя 170мм </t>
  </si>
  <si>
    <t xml:space="preserve">Тermoclip-стена WST-5,5 - 230, шуруп для тарельчатого элемента Тermoclip-стена 3, для толщины утеплителя 190мм </t>
  </si>
  <si>
    <t xml:space="preserve">Тermoclip-стена WST-5,5 - 250, шуруп для тарельчатого элемента Тermoclip-стена 3, для толщины утеплителя 210мм </t>
  </si>
  <si>
    <t xml:space="preserve">Тermoclip-стена WST-5,5 - 270, шуруп для тарельчатого элемента Тermoclip-стена 3, для толщины утеплителя 230мм </t>
  </si>
  <si>
    <t xml:space="preserve">Тermoclip-стена WST-5,5 - 290, шуруп для тарельчатого элемента Тermoclip-стена 3, для толщины утеплителя 250мм </t>
  </si>
  <si>
    <t>Дюбель фасадный "Termoclip-стена 1МН" 100 для толщины утеплителя до 40мм</t>
  </si>
  <si>
    <t>Дюбель фасадный "Termoclip-стена 1МН" 120 для толщины утеплителя до 60мм</t>
  </si>
  <si>
    <t>Дюбель фасадный "Termoclip-стена 1МН" 140 для толщины утеплителя до 80мм</t>
  </si>
  <si>
    <t>Дюбель фасадный "Termoclip-стена 1МН" 160 для толщины утеплителя до 100мм</t>
  </si>
  <si>
    <t>Дюбель фасадный "Termoclip-стена 1МН" 180 для толщины утеплителя до 120мм</t>
  </si>
  <si>
    <t>Дюбель фасадный "Termoclip-стена 1МН" 200 для толщины утеплителя до 140мм</t>
  </si>
  <si>
    <t>Дюбель фасадный "Termoclip-стена 1МН" 220 для толщины утеплителя до 160мм</t>
  </si>
  <si>
    <t>Дюбель фасадный "Termoclip-стена 1МН" 240 для толщины утеплителя до 180мм</t>
  </si>
  <si>
    <t>Дюбель фасадный "Termoclip-стена 1МН" 260 для толщины утеплителя до 200мм</t>
  </si>
  <si>
    <t>Дюбель фасадный "Termoclip-стена 1МН" 300 для толщины утеплителя до 240мм</t>
  </si>
  <si>
    <t>Дюбель фасадный "Termoclip-стена ISOL MS" 120 для толщины утеплителя до 70мм</t>
  </si>
  <si>
    <t>Дюбель фасадный "Termoclip-стена ISOL MS" 140 для толщины утеплителя до 90мм</t>
  </si>
  <si>
    <t>Дюбель фасадный "Termoclip-стена ISOL MS" 160 для толщины утеплителя до 110мм</t>
  </si>
  <si>
    <t>Дюбель фасадный "Termoclip-стена ISOL MS" 180 для толщины утеплителя до 130мм</t>
  </si>
  <si>
    <t>Дюбель фасадный "Termoclip-стена ISOL MS" 200 для толщины утеплителя до 150мм</t>
  </si>
  <si>
    <t>Дюбель фасадный "Termoclip-стена  ISOL MS" 220 для толщины утеплителя до 170мм</t>
  </si>
  <si>
    <t>Дюбель фасадный "Termoclip-стена ISOL MS" 240 для толщины утеплителя до 190мм</t>
  </si>
  <si>
    <t>Дюбель фасадный "Termoclip-стена ISOL MS" 260 для толщины утеплителя до 210мм</t>
  </si>
  <si>
    <t>Дюбель фасадный "Termoclip-стена ISOL MS" 280 для толщины утеплителя до 230мм</t>
  </si>
  <si>
    <t>190098 / 166439</t>
  </si>
  <si>
    <t>Теплоизоляция плоских поверхностей каминов, печей</t>
  </si>
  <si>
    <t>КАМИН БАТТС</t>
  </si>
  <si>
    <t>Теплоизоляция плоских поверхностей каминов, печей, одна сторона плит каширована фольгой</t>
  </si>
  <si>
    <t xml:space="preserve">Rockmortar Optima армирующе-клеевой состав </t>
  </si>
  <si>
    <t>ROCKforce Optima грунтовка пропитывающая</t>
  </si>
  <si>
    <t>ROCKprimer Optima, белый</t>
  </si>
  <si>
    <t>Rockglue Optima клей для минеральной ваты</t>
  </si>
  <si>
    <t>ROCKdecor Optima S 1.0</t>
  </si>
  <si>
    <t>ROCKdecor Optima D 2.5</t>
  </si>
  <si>
    <t>ROCKdecorsil Optima S 1.0/ S 1.5/ S 2.0/ D 1.5/ D 2.0, белая</t>
  </si>
  <si>
    <t>ЛАЙТ БАТТС
СКАНДИК
(классическая упаковка)</t>
  </si>
  <si>
    <t>Сетка ROCKfiber-B фасадная (Россия)</t>
  </si>
  <si>
    <t>Cетка ROCKfiber-B фасадная (Латвия, Valmiera)</t>
  </si>
  <si>
    <t>ROCKfiber-S сетка антивандальная (Россия)</t>
  </si>
  <si>
    <t>ROCKfiber décor сетка архитектурная</t>
  </si>
  <si>
    <t>ROCKfiber klinker сетка при отделке клинкером (Россия)</t>
  </si>
  <si>
    <t>Применяется для дополнительной звукоизоляции стен и потолка</t>
  </si>
  <si>
    <t>Акустик УЛЬТРАТОНКИЙ (АКУСТИК БАТТС ПРО)</t>
  </si>
  <si>
    <t>Категория</t>
  </si>
  <si>
    <t>С</t>
  </si>
  <si>
    <t>А</t>
  </si>
  <si>
    <t>В</t>
  </si>
  <si>
    <t>A</t>
  </si>
  <si>
    <t>B</t>
  </si>
  <si>
    <t>C</t>
  </si>
  <si>
    <t>Возможно производство продукции 
по параметрам:  1200x600**, 1200х620** мм.</t>
  </si>
  <si>
    <t>Возможно производство продукции по параметрам:  1200x1000**, 1200х1200** мм.</t>
  </si>
  <si>
    <t>Возможно производство продукции по параметрам:  1200x1000** мм.</t>
  </si>
  <si>
    <t>Возможно производство продукции по параметрам:  1200x1000** мм</t>
  </si>
  <si>
    <t>Возможно производство продукции по параметрам 1200x1000** мм.</t>
  </si>
  <si>
    <t xml:space="preserve">Возможно производство продукции по параметрам:  1200x600**, 1200x1000**, 1200х1200**, 2000x1200**, 2000x600**, 2000x1200**, 2400x600**, 2400x1200**мм.         </t>
  </si>
  <si>
    <t xml:space="preserve">Диапазон толщин: 40-200 мм с шагом 10 мм. Возможно производство продукции по параметрам:  1200x600**, 1200x1000**, 1200х1200**, 2000x1200**, 2000x600**, 2000x1200**, 2400x600**, 2400x1200**мм.  </t>
  </si>
  <si>
    <t>Возможно производство продукции по параметрам:  1200x1000**, 2000x600**, 2000x1200**мм.</t>
  </si>
  <si>
    <t xml:space="preserve">Теплоизоляция плоской кровли, применяется при устройстве стяжке.
Диапазон толщин: 40-200 мм с шагом 10 мм
Возможно производство продукции по параметрам:  1200x600**, 1200x1000**, 1200х1200**, 2000x1200**, 2000x600**, 2000x1200**, 2400x600**, 2400x1200**мм.         </t>
  </si>
  <si>
    <t xml:space="preserve">Возможно производство продукции по параметрам:  1000x600**, 1200x500**, 1200x600**мм.   </t>
  </si>
  <si>
    <t>Для толщин 210-250 мм возможно производство по парметрам 1200x500**мм.</t>
  </si>
  <si>
    <t>Возможно производство продукции по параметрам 1200x500**, 1200х600**мм.</t>
  </si>
  <si>
    <t>Возможно производство продукции по параметрам 1200x1000**мм.</t>
  </si>
  <si>
    <t>Параметры продукции:  1000x600мм.</t>
  </si>
  <si>
    <t>Гидроизоляционная ПВХ мембрана "ROCKmembrane STANDARD", стандартного оттенка - серый, производство Россия</t>
  </si>
  <si>
    <t>ROCKmembrane STANDARD 1,2мм ш=2,0 м д=20м</t>
  </si>
  <si>
    <t>м 2</t>
  </si>
  <si>
    <t>ROCKmembrane STANDARD 1,5мм ш=2,0м; д=15м</t>
  </si>
  <si>
    <t>4. Сроки поставки и объём минимального заказа согласуются дополнительно с линейным специалистом.</t>
  </si>
  <si>
    <t>Тарельчатый полимерный анкер с забивным полимерным распорным элементом.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PH выполнен из ударопрочного стеклонаполненного полиамида.</t>
  </si>
  <si>
    <t xml:space="preserve">Возможно производство продукции по следующим параметрам плиты на паллетах:  1200x600**, 1200x1000**, 1200х1200**, 2000x1200**, 2000x600**, 2000x1200**, 2400x600**, 2400x1200**мм.   </t>
  </si>
  <si>
    <t>Теплоизоляция трехслойных стен, выполненных полностью или частично из мелкоштучных материалов, стен с отделкой сайдингом, каркасных стен, мансард, скатных кровель, полов, перекрытий</t>
  </si>
  <si>
    <t>ЛАЙТ БАТТС ЭКСТРА</t>
  </si>
  <si>
    <t>Средний слой в слоистых кладках, ненагружаемые конструкции.</t>
  </si>
  <si>
    <t>ФАСАД БАТТС ЭКСТРА</t>
  </si>
  <si>
    <t>ФАСАД БАТТС Д ЭКСТРА</t>
  </si>
  <si>
    <t xml:space="preserve">Диапазон толщин: 80-250 мм с шагом 10 мм.  </t>
  </si>
  <si>
    <t>Аксессуары для ROCKmembrane OPTIMA</t>
  </si>
  <si>
    <t>Аксессуары для ROCKmembrane EXTRA</t>
  </si>
  <si>
    <t>Аксессуары для ROCKmembrane STANDARD</t>
  </si>
  <si>
    <t>ROCKmembrane STANDARD G 1,5мм ш=2,0м; д=15м</t>
  </si>
  <si>
    <t>Изоляция для систем фасадных теплоизоляционных композиционных с наружными штукатурными слоями</t>
  </si>
  <si>
    <r>
      <rPr>
        <sz val="12"/>
        <color rgb="FFFF0000"/>
        <rFont val="Times New Roman"/>
        <family val="1"/>
        <charset val="204"/>
      </rPr>
      <t>Внимание:</t>
    </r>
    <r>
      <rPr>
        <sz val="12"/>
        <rFont val="Times New Roman"/>
        <family val="1"/>
        <charset val="204"/>
      </rPr>
      <t xml:space="preserve"> Компания ООО "РОКВУЛ" являясь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</si>
  <si>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>Изоляция для навесных фасадных систем с воздушным зазором</t>
  </si>
  <si>
    <t>Normoclip NF 1MH 8/60</t>
  </si>
  <si>
    <t xml:space="preserve">Тарельчатый полимерный анкер с забивным металлическим распорным элементом с крышкой. 
</t>
  </si>
  <si>
    <t xml:space="preserve"> от 1 мая 2017</t>
  </si>
  <si>
    <t>ФАСАД БАТТС</t>
  </si>
  <si>
    <t>Полиуретановый герметик Tytan Industry PU 40 серый 600 мл (12шт/кор)</t>
  </si>
  <si>
    <t xml:space="preserve">Диапазон толщин: 25-40 мм.                                                     Возможно производство продукции по параметрам:  1200x500**, 1200x600**мм.   </t>
  </si>
  <si>
    <t xml:space="preserve">Возможно производство продукции по параметрам: 1200x500**, 1000x600**мм.   </t>
  </si>
  <si>
    <t>ROCKWOOL (РОКВУЛ)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</si>
</sst>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0.000"/>
    <numFmt numFmtId="168" formatCode="0.0"/>
    <numFmt numFmtId="169" formatCode="#,##0.00_р_."/>
    <numFmt numFmtId="170" formatCode="_-* #,##0\ _р_._-;\-* #,##0\ _р_._-;_-* &quot;-&quot;\ _р_._-;_-@_-"/>
    <numFmt numFmtId="171" formatCode="_-* #,##0.00\ _р_._-;\-* #,##0.00\ _р_._-;_-* &quot;-&quot;??\ _р_._-;_-@_-"/>
    <numFmt numFmtId="172" formatCode="0.0%"/>
  </numFmts>
  <fonts count="10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NTTimes/Cyrillic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  <charset val="204"/>
    </font>
    <font>
      <b/>
      <sz val="10"/>
      <name val="NTTimes/Cyrillic"/>
    </font>
    <font>
      <sz val="9"/>
      <name val="Times New Roman"/>
      <family val="1"/>
    </font>
    <font>
      <sz val="10"/>
      <name val="Arial CY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indexed="4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  <font>
      <sz val="12"/>
      <color rgb="FF000000"/>
      <name val="Times New Roman"/>
      <family val="1"/>
    </font>
    <font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color rgb="FF7030A0"/>
      <name val="Arial Cyr"/>
      <charset val="204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sz val="12"/>
      <color theme="0" tint="-0.499984740745262"/>
      <name val="Times New Roman"/>
      <family val="1"/>
      <charset val="204"/>
    </font>
    <font>
      <b/>
      <sz val="16"/>
      <color theme="0" tint="-0.499984740745262"/>
      <name val="Times New Roman"/>
      <family val="1"/>
      <charset val="204"/>
    </font>
    <font>
      <sz val="16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Times New Roman"/>
      <family val="1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rgb="FFFF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indexed="33"/>
      </left>
      <right style="thick">
        <color indexed="33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10">
    <xf numFmtId="0" fontId="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1" fillId="0" borderId="0"/>
    <xf numFmtId="49" fontId="24" fillId="0" borderId="0"/>
    <xf numFmtId="0" fontId="12" fillId="0" borderId="0"/>
    <xf numFmtId="9" fontId="12" fillId="0" borderId="0" applyFont="0" applyFill="0" applyBorder="0" applyAlignment="0" applyProtection="0"/>
    <xf numFmtId="0" fontId="31" fillId="0" borderId="0"/>
    <xf numFmtId="0" fontId="12" fillId="0" borderId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1" fillId="0" borderId="0"/>
    <xf numFmtId="0" fontId="44" fillId="7" borderId="63" applyNumberFormat="0" applyProtection="0">
      <alignment horizontal="left" vertical="center" indent="1"/>
    </xf>
    <xf numFmtId="166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2" fillId="0" borderId="0" applyFont="0" applyFill="0" applyBorder="0" applyAlignment="0" applyProtection="0"/>
    <xf numFmtId="0" fontId="4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4" fillId="0" borderId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7" borderId="0" applyNumberFormat="0" applyBorder="0" applyAlignment="0" applyProtection="0"/>
    <xf numFmtId="0" fontId="53" fillId="11" borderId="0" applyNumberFormat="0" applyBorder="0" applyAlignment="0" applyProtection="0"/>
    <xf numFmtId="0" fontId="54" fillId="28" borderId="69" applyNumberFormat="0" applyAlignment="0" applyProtection="0"/>
    <xf numFmtId="0" fontId="55" fillId="29" borderId="70" applyNumberFormat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71" applyNumberFormat="0" applyFill="0" applyAlignment="0" applyProtection="0"/>
    <xf numFmtId="0" fontId="59" fillId="0" borderId="72" applyNumberFormat="0" applyFill="0" applyAlignment="0" applyProtection="0"/>
    <xf numFmtId="0" fontId="60" fillId="0" borderId="73" applyNumberFormat="0" applyFill="0" applyAlignment="0" applyProtection="0"/>
    <xf numFmtId="0" fontId="60" fillId="0" borderId="0" applyNumberFormat="0" applyFill="0" applyBorder="0" applyAlignment="0" applyProtection="0"/>
    <xf numFmtId="0" fontId="61" fillId="15" borderId="69" applyNumberFormat="0" applyAlignment="0" applyProtection="0"/>
    <xf numFmtId="0" fontId="62" fillId="0" borderId="74" applyNumberFormat="0" applyFill="0" applyAlignment="0" applyProtection="0"/>
    <xf numFmtId="0" fontId="63" fillId="30" borderId="0" applyNumberFormat="0" applyBorder="0" applyAlignment="0" applyProtection="0"/>
    <xf numFmtId="0" fontId="12" fillId="31" borderId="75" applyNumberFormat="0" applyFont="0" applyAlignment="0" applyProtection="0"/>
    <xf numFmtId="0" fontId="64" fillId="28" borderId="63" applyNumberFormat="0" applyAlignment="0" applyProtection="0"/>
    <xf numFmtId="0" fontId="65" fillId="0" borderId="0" applyNumberFormat="0" applyFill="0" applyBorder="0" applyAlignment="0" applyProtection="0"/>
    <xf numFmtId="0" fontId="66" fillId="0" borderId="76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12" applyNumberFormat="0" applyFill="0" applyAlignment="0" applyProtection="0"/>
    <xf numFmtId="0" fontId="89" fillId="0" borderId="113" applyNumberFormat="0" applyFill="0" applyAlignment="0" applyProtection="0"/>
    <xf numFmtId="0" fontId="90" fillId="0" borderId="114" applyNumberFormat="0" applyFill="0" applyAlignment="0" applyProtection="0"/>
    <xf numFmtId="0" fontId="90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92" fillId="38" borderId="0" applyNumberFormat="0" applyBorder="0" applyAlignment="0" applyProtection="0"/>
    <xf numFmtId="0" fontId="93" fillId="39" borderId="0" applyNumberFormat="0" applyBorder="0" applyAlignment="0" applyProtection="0"/>
    <xf numFmtId="0" fontId="94" fillId="40" borderId="115" applyNumberFormat="0" applyAlignment="0" applyProtection="0"/>
    <xf numFmtId="0" fontId="95" fillId="41" borderId="116" applyNumberFormat="0" applyAlignment="0" applyProtection="0"/>
    <xf numFmtId="0" fontId="96" fillId="41" borderId="115" applyNumberFormat="0" applyAlignment="0" applyProtection="0"/>
    <xf numFmtId="0" fontId="97" fillId="0" borderId="117" applyNumberFormat="0" applyFill="0" applyAlignment="0" applyProtection="0"/>
    <xf numFmtId="0" fontId="98" fillId="42" borderId="11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20" applyNumberFormat="0" applyFill="0" applyAlignment="0" applyProtection="0"/>
    <xf numFmtId="0" fontId="10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02" fillId="51" borderId="0" applyNumberFormat="0" applyBorder="0" applyAlignment="0" applyProtection="0"/>
    <xf numFmtId="0" fontId="10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102" fillId="55" borderId="0" applyNumberFormat="0" applyBorder="0" applyAlignment="0" applyProtection="0"/>
    <xf numFmtId="0" fontId="10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102" fillId="63" borderId="0" applyNumberFormat="0" applyBorder="0" applyAlignment="0" applyProtection="0"/>
    <xf numFmtId="0" fontId="10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02" fillId="67" borderId="0" applyNumberFormat="0" applyBorder="0" applyAlignment="0" applyProtection="0"/>
    <xf numFmtId="0" fontId="2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3" borderId="11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119" applyNumberFormat="0" applyFont="0" applyAlignment="0" applyProtection="0"/>
  </cellStyleXfs>
  <cellXfs count="1532">
    <xf numFmtId="0" fontId="0" fillId="0" borderId="0" xfId="0"/>
    <xf numFmtId="2" fontId="6" fillId="2" borderId="0" xfId="0" applyNumberFormat="1" applyFont="1" applyFill="1"/>
    <xf numFmtId="0" fontId="6" fillId="2" borderId="0" xfId="0" applyFont="1" applyFill="1"/>
    <xf numFmtId="4" fontId="6" fillId="2" borderId="0" xfId="0" applyNumberFormat="1" applyFont="1" applyFill="1" applyAlignment="1"/>
    <xf numFmtId="0" fontId="9" fillId="2" borderId="0" xfId="0" applyFont="1" applyFill="1" applyAlignment="1">
      <alignment horizontal="left"/>
    </xf>
    <xf numFmtId="4" fontId="9" fillId="2" borderId="0" xfId="0" applyNumberFormat="1" applyFont="1" applyFill="1" applyAlignment="1">
      <alignment horizontal="left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left"/>
    </xf>
    <xf numFmtId="4" fontId="6" fillId="2" borderId="0" xfId="0" applyNumberFormat="1" applyFont="1" applyFill="1" applyAlignment="1">
      <alignment vertical="top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left"/>
    </xf>
    <xf numFmtId="4" fontId="6" fillId="3" borderId="0" xfId="0" applyNumberFormat="1" applyFont="1" applyFill="1" applyAlignment="1"/>
    <xf numFmtId="2" fontId="6" fillId="3" borderId="0" xfId="0" applyNumberFormat="1" applyFont="1" applyFill="1"/>
    <xf numFmtId="0" fontId="6" fillId="3" borderId="0" xfId="0" applyFont="1" applyFill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center"/>
    </xf>
    <xf numFmtId="0" fontId="6" fillId="3" borderId="13" xfId="0" quotePrefix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7" fontId="6" fillId="3" borderId="5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7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5" xfId="0" applyFont="1" applyFill="1" applyBorder="1" applyAlignment="1">
      <alignment vertical="top" wrapText="1"/>
    </xf>
    <xf numFmtId="0" fontId="9" fillId="3" borderId="16" xfId="0" applyFont="1" applyFill="1" applyBorder="1" applyAlignment="1">
      <alignment vertical="top" wrapText="1"/>
    </xf>
    <xf numFmtId="0" fontId="9" fillId="3" borderId="17" xfId="0" applyFont="1" applyFill="1" applyBorder="1" applyAlignment="1">
      <alignment vertical="top" wrapText="1"/>
    </xf>
    <xf numFmtId="0" fontId="6" fillId="3" borderId="18" xfId="0" quotePrefix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4" fontId="9" fillId="3" borderId="21" xfId="0" applyNumberFormat="1" applyFont="1" applyFill="1" applyBorder="1" applyAlignment="1">
      <alignment horizontal="center"/>
    </xf>
    <xf numFmtId="4" fontId="9" fillId="3" borderId="22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top" wrapText="1"/>
    </xf>
    <xf numFmtId="0" fontId="6" fillId="3" borderId="23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0" xfId="0" applyFont="1" applyFill="1" applyBorder="1"/>
    <xf numFmtId="4" fontId="9" fillId="3" borderId="5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" fontId="6" fillId="3" borderId="0" xfId="0" applyNumberFormat="1" applyFont="1" applyFill="1"/>
    <xf numFmtId="0" fontId="6" fillId="3" borderId="2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7" fontId="6" fillId="3" borderId="5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4" fontId="9" fillId="3" borderId="28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7" fontId="6" fillId="3" borderId="10" xfId="0" applyNumberFormat="1" applyFont="1" applyFill="1" applyBorder="1" applyAlignment="1">
      <alignment horizontal="center" vertical="center"/>
    </xf>
    <xf numFmtId="4" fontId="9" fillId="3" borderId="31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7" xfId="0" quotePrefix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30" xfId="0" quotePrefix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67" fontId="6" fillId="3" borderId="20" xfId="0" applyNumberFormat="1" applyFont="1" applyFill="1" applyBorder="1" applyAlignment="1">
      <alignment horizontal="center" vertical="center"/>
    </xf>
    <xf numFmtId="4" fontId="9" fillId="3" borderId="2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7" xfId="0" quotePrefix="1" applyFont="1" applyFill="1" applyBorder="1" applyAlignment="1">
      <alignment horizontal="center"/>
    </xf>
    <xf numFmtId="167" fontId="6" fillId="3" borderId="8" xfId="0" applyNumberFormat="1" applyFont="1" applyFill="1" applyBorder="1" applyAlignment="1">
      <alignment horizontal="center"/>
    </xf>
    <xf numFmtId="4" fontId="9" fillId="3" borderId="28" xfId="0" applyNumberFormat="1" applyFont="1" applyFill="1" applyBorder="1" applyAlignment="1">
      <alignment horizontal="center"/>
    </xf>
    <xf numFmtId="0" fontId="6" fillId="3" borderId="16" xfId="0" applyFont="1" applyFill="1" applyBorder="1"/>
    <xf numFmtId="0" fontId="6" fillId="3" borderId="17" xfId="0" applyFont="1" applyFill="1" applyBorder="1"/>
    <xf numFmtId="0" fontId="6" fillId="3" borderId="2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" fontId="9" fillId="3" borderId="21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6" fillId="3" borderId="9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4" fontId="9" fillId="3" borderId="44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4" fontId="9" fillId="3" borderId="0" xfId="0" applyNumberFormat="1" applyFont="1" applyFill="1" applyAlignment="1">
      <alignment horizontal="left"/>
    </xf>
    <xf numFmtId="4" fontId="6" fillId="3" borderId="0" xfId="0" applyNumberFormat="1" applyFont="1" applyFill="1" applyAlignment="1">
      <alignment vertical="top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6" fillId="3" borderId="9" xfId="0" applyFont="1" applyFill="1" applyBorder="1"/>
    <xf numFmtId="0" fontId="6" fillId="3" borderId="0" xfId="0" applyFont="1" applyFill="1" applyAlignment="1">
      <alignment horizontal="left"/>
    </xf>
    <xf numFmtId="2" fontId="7" fillId="3" borderId="0" xfId="0" applyNumberFormat="1" applyFont="1" applyFill="1" applyAlignment="1">
      <alignment wrapText="1"/>
    </xf>
    <xf numFmtId="0" fontId="6" fillId="3" borderId="50" xfId="0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7" fontId="6" fillId="3" borderId="4" xfId="0" applyNumberFormat="1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167" fontId="6" fillId="3" borderId="20" xfId="0" applyNumberFormat="1" applyFont="1" applyFill="1" applyBorder="1" applyAlignment="1">
      <alignment horizontal="center"/>
    </xf>
    <xf numFmtId="4" fontId="9" fillId="3" borderId="20" xfId="0" applyNumberFormat="1" applyFont="1" applyFill="1" applyBorder="1" applyAlignment="1">
      <alignment horizontal="center"/>
    </xf>
    <xf numFmtId="4" fontId="18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vertical="top"/>
    </xf>
    <xf numFmtId="4" fontId="19" fillId="3" borderId="0" xfId="0" applyNumberFormat="1" applyFont="1" applyFill="1" applyAlignment="1">
      <alignment vertical="top"/>
    </xf>
    <xf numFmtId="4" fontId="19" fillId="3" borderId="0" xfId="0" applyNumberFormat="1" applyFont="1" applyFill="1" applyAlignment="1"/>
    <xf numFmtId="0" fontId="6" fillId="3" borderId="6" xfId="0" quotePrefix="1" applyFont="1" applyFill="1" applyBorder="1" applyAlignment="1">
      <alignment horizontal="center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vertical="top" wrapText="1"/>
    </xf>
    <xf numFmtId="167" fontId="6" fillId="3" borderId="23" xfId="0" applyNumberFormat="1" applyFont="1" applyFill="1" applyBorder="1" applyAlignment="1">
      <alignment horizontal="center"/>
    </xf>
    <xf numFmtId="0" fontId="6" fillId="3" borderId="40" xfId="0" quotePrefix="1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28" fillId="4" borderId="0" xfId="2" applyFont="1" applyFill="1" applyBorder="1" applyAlignment="1">
      <alignment horizontal="center" vertical="center"/>
    </xf>
    <xf numFmtId="9" fontId="28" fillId="4" borderId="57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 wrapText="1"/>
    </xf>
    <xf numFmtId="0" fontId="13" fillId="3" borderId="48" xfId="0" applyFont="1" applyFill="1" applyBorder="1"/>
    <xf numFmtId="0" fontId="28" fillId="3" borderId="0" xfId="2" applyFont="1" applyFill="1" applyBorder="1" applyAlignment="1">
      <alignment horizontal="center" vertical="center"/>
    </xf>
    <xf numFmtId="9" fontId="28" fillId="3" borderId="57" xfId="2" applyNumberFormat="1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0" xfId="0" applyFont="1" applyFill="1"/>
    <xf numFmtId="0" fontId="6" fillId="3" borderId="50" xfId="0" applyFont="1" applyFill="1" applyBorder="1" applyAlignment="1">
      <alignment horizontal="center"/>
    </xf>
    <xf numFmtId="0" fontId="6" fillId="3" borderId="30" xfId="0" quotePrefix="1" applyFont="1" applyFill="1" applyBorder="1" applyAlignment="1">
      <alignment horizontal="center"/>
    </xf>
    <xf numFmtId="4" fontId="9" fillId="3" borderId="3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/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2" fontId="30" fillId="3" borderId="0" xfId="0" applyNumberFormat="1" applyFont="1" applyFill="1" applyAlignment="1">
      <alignment wrapText="1"/>
    </xf>
    <xf numFmtId="0" fontId="0" fillId="3" borderId="0" xfId="0" applyFill="1"/>
    <xf numFmtId="0" fontId="13" fillId="3" borderId="0" xfId="8" applyFont="1" applyFill="1" applyBorder="1" applyAlignment="1">
      <alignment horizontal="center" vertical="top"/>
    </xf>
    <xf numFmtId="0" fontId="13" fillId="3" borderId="0" xfId="8" applyFont="1" applyFill="1" applyBorder="1" applyAlignment="1">
      <alignment vertical="top"/>
    </xf>
    <xf numFmtId="0" fontId="13" fillId="3" borderId="0" xfId="7" applyNumberFormat="1" applyFont="1" applyFill="1" applyBorder="1" applyAlignment="1" applyProtection="1">
      <alignment vertical="top"/>
    </xf>
    <xf numFmtId="0" fontId="9" fillId="2" borderId="0" xfId="5" applyFont="1" applyFill="1" applyAlignment="1">
      <alignment horizontal="left"/>
    </xf>
    <xf numFmtId="4" fontId="9" fillId="2" borderId="0" xfId="5" applyNumberFormat="1" applyFont="1" applyFill="1" applyAlignment="1">
      <alignment horizontal="left"/>
    </xf>
    <xf numFmtId="0" fontId="6" fillId="2" borderId="0" xfId="5" applyFont="1" applyFill="1"/>
    <xf numFmtId="0" fontId="9" fillId="3" borderId="0" xfId="0" applyFont="1" applyFill="1" applyBorder="1" applyAlignment="1"/>
    <xf numFmtId="0" fontId="6" fillId="3" borderId="0" xfId="0" applyFont="1" applyFill="1" applyBorder="1" applyAlignment="1"/>
    <xf numFmtId="0" fontId="9" fillId="3" borderId="48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left" vertical="top" wrapText="1"/>
    </xf>
    <xf numFmtId="0" fontId="12" fillId="3" borderId="52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 wrapText="1"/>
    </xf>
    <xf numFmtId="167" fontId="6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0" fontId="31" fillId="2" borderId="0" xfId="10" applyFill="1"/>
    <xf numFmtId="0" fontId="11" fillId="3" borderId="48" xfId="10" applyFont="1" applyFill="1" applyBorder="1" applyAlignment="1">
      <alignment horizontal="center" vertical="center"/>
    </xf>
    <xf numFmtId="2" fontId="9" fillId="3" borderId="23" xfId="8" applyNumberFormat="1" applyFont="1" applyFill="1" applyBorder="1" applyAlignment="1">
      <alignment horizontal="center" wrapText="1"/>
    </xf>
    <xf numFmtId="2" fontId="9" fillId="3" borderId="15" xfId="8" applyNumberFormat="1" applyFont="1" applyFill="1" applyBorder="1" applyAlignment="1">
      <alignment horizontal="center"/>
    </xf>
    <xf numFmtId="2" fontId="9" fillId="3" borderId="47" xfId="8" applyNumberFormat="1" applyFont="1" applyFill="1" applyBorder="1" applyAlignment="1">
      <alignment horizontal="center"/>
    </xf>
    <xf numFmtId="0" fontId="9" fillId="3" borderId="9" xfId="8" applyFont="1" applyFill="1" applyBorder="1" applyAlignment="1">
      <alignment horizontal="center" vertical="center" wrapText="1"/>
    </xf>
    <xf numFmtId="2" fontId="9" fillId="3" borderId="16" xfId="8" applyNumberFormat="1" applyFont="1" applyFill="1" applyBorder="1" applyAlignment="1">
      <alignment horizontal="center" vertical="center"/>
    </xf>
    <xf numFmtId="2" fontId="9" fillId="3" borderId="11" xfId="8" applyNumberFormat="1" applyFont="1" applyFill="1" applyBorder="1" applyAlignment="1">
      <alignment horizontal="center" vertical="center"/>
    </xf>
    <xf numFmtId="0" fontId="9" fillId="3" borderId="10" xfId="8" applyFont="1" applyFill="1" applyBorder="1" applyAlignment="1">
      <alignment horizontal="center" vertical="top" wrapText="1"/>
    </xf>
    <xf numFmtId="2" fontId="9" fillId="3" borderId="17" xfId="8" applyNumberFormat="1" applyFont="1" applyFill="1" applyBorder="1" applyAlignment="1">
      <alignment horizontal="center" vertical="top"/>
    </xf>
    <xf numFmtId="2" fontId="9" fillId="3" borderId="49" xfId="8" applyNumberFormat="1" applyFont="1" applyFill="1" applyBorder="1" applyAlignment="1">
      <alignment horizontal="center" vertical="top"/>
    </xf>
    <xf numFmtId="0" fontId="13" fillId="3" borderId="0" xfId="10" applyFont="1" applyFill="1" applyBorder="1" applyAlignment="1">
      <alignment vertical="top"/>
    </xf>
    <xf numFmtId="2" fontId="13" fillId="3" borderId="0" xfId="10" applyNumberFormat="1" applyFont="1" applyFill="1" applyBorder="1" applyAlignment="1">
      <alignment horizontal="center" vertical="top"/>
    </xf>
    <xf numFmtId="1" fontId="13" fillId="3" borderId="0" xfId="10" applyNumberFormat="1" applyFont="1" applyFill="1" applyBorder="1" applyAlignment="1">
      <alignment horizontal="center" vertical="top"/>
    </xf>
    <xf numFmtId="2" fontId="13" fillId="3" borderId="16" xfId="10" applyNumberFormat="1" applyFont="1" applyFill="1" applyBorder="1" applyAlignment="1">
      <alignment horizontal="center" vertical="top"/>
    </xf>
    <xf numFmtId="0" fontId="20" fillId="0" borderId="0" xfId="16" applyFont="1" applyFill="1" applyBorder="1" applyAlignment="1">
      <alignment horizontal="center" vertical="top" wrapText="1"/>
    </xf>
    <xf numFmtId="0" fontId="40" fillId="3" borderId="0" xfId="16" applyFont="1" applyFill="1" applyBorder="1" applyAlignment="1">
      <alignment horizontal="center" vertical="top"/>
    </xf>
    <xf numFmtId="0" fontId="16" fillId="2" borderId="0" xfId="8" applyFont="1" applyFill="1" applyBorder="1" applyAlignment="1">
      <alignment horizontal="center" vertical="center" wrapText="1"/>
    </xf>
    <xf numFmtId="0" fontId="20" fillId="2" borderId="0" xfId="16" applyFont="1" applyFill="1" applyBorder="1" applyAlignment="1">
      <alignment horizontal="center" vertical="center" wrapText="1"/>
    </xf>
    <xf numFmtId="0" fontId="16" fillId="2" borderId="0" xfId="16" applyFont="1" applyFill="1" applyBorder="1" applyAlignment="1">
      <alignment horizontal="center" vertical="center" wrapText="1"/>
    </xf>
    <xf numFmtId="0" fontId="20" fillId="3" borderId="0" xfId="16" applyFont="1" applyFill="1" applyBorder="1" applyAlignment="1">
      <alignment horizontal="center" vertical="center" wrapText="1"/>
    </xf>
    <xf numFmtId="1" fontId="20" fillId="0" borderId="1" xfId="16" applyNumberFormat="1" applyFont="1" applyFill="1" applyBorder="1" applyAlignment="1">
      <alignment horizontal="center" vertical="center" wrapText="1"/>
    </xf>
    <xf numFmtId="168" fontId="20" fillId="0" borderId="1" xfId="16" applyNumberFormat="1" applyFont="1" applyFill="1" applyBorder="1" applyAlignment="1">
      <alignment horizontal="center" vertical="center" wrapText="1"/>
    </xf>
    <xf numFmtId="0" fontId="20" fillId="0" borderId="0" xfId="16" applyFont="1" applyFill="1" applyBorder="1" applyAlignment="1">
      <alignment horizontal="center" vertical="center" wrapText="1"/>
    </xf>
    <xf numFmtId="1" fontId="43" fillId="0" borderId="1" xfId="16" applyNumberFormat="1" applyFont="1" applyFill="1" applyBorder="1" applyAlignment="1">
      <alignment horizontal="center" vertical="center" wrapText="1"/>
    </xf>
    <xf numFmtId="168" fontId="43" fillId="0" borderId="1" xfId="16" applyNumberFormat="1" applyFont="1" applyFill="1" applyBorder="1" applyAlignment="1">
      <alignment horizontal="center" vertical="center" wrapText="1"/>
    </xf>
    <xf numFmtId="0" fontId="20" fillId="6" borderId="0" xfId="16" applyFont="1" applyFill="1" applyBorder="1" applyAlignment="1">
      <alignment horizontal="center" vertical="center" wrapText="1"/>
    </xf>
    <xf numFmtId="1" fontId="43" fillId="3" borderId="1" xfId="16" applyNumberFormat="1" applyFont="1" applyFill="1" applyBorder="1" applyAlignment="1">
      <alignment horizontal="center" vertical="center" wrapText="1"/>
    </xf>
    <xf numFmtId="168" fontId="43" fillId="3" borderId="1" xfId="16" applyNumberFormat="1" applyFont="1" applyFill="1" applyBorder="1" applyAlignment="1">
      <alignment horizontal="center" vertical="center" wrapText="1"/>
    </xf>
    <xf numFmtId="1" fontId="20" fillId="2" borderId="0" xfId="16" applyNumberFormat="1" applyFont="1" applyFill="1" applyBorder="1" applyAlignment="1">
      <alignment horizontal="center" vertical="center" wrapText="1"/>
    </xf>
    <xf numFmtId="168" fontId="20" fillId="2" borderId="0" xfId="16" applyNumberFormat="1" applyFont="1" applyFill="1" applyBorder="1" applyAlignment="1">
      <alignment horizontal="center" vertical="center" wrapText="1"/>
    </xf>
    <xf numFmtId="4" fontId="20" fillId="2" borderId="0" xfId="16" applyNumberFormat="1" applyFont="1" applyFill="1" applyBorder="1" applyAlignment="1">
      <alignment horizontal="center" vertical="center" wrapText="1"/>
    </xf>
    <xf numFmtId="4" fontId="41" fillId="2" borderId="0" xfId="16" applyNumberFormat="1" applyFont="1" applyFill="1" applyAlignment="1">
      <alignment horizontal="center" vertical="center" wrapText="1"/>
    </xf>
    <xf numFmtId="4" fontId="20" fillId="0" borderId="0" xfId="16" applyNumberFormat="1" applyFont="1" applyFill="1" applyBorder="1" applyAlignment="1">
      <alignment horizontal="center" vertical="center" wrapText="1"/>
    </xf>
    <xf numFmtId="1" fontId="20" fillId="0" borderId="0" xfId="16" applyNumberFormat="1" applyFont="1" applyFill="1" applyBorder="1" applyAlignment="1">
      <alignment horizontal="center" vertical="center" wrapText="1"/>
    </xf>
    <xf numFmtId="168" fontId="20" fillId="0" borderId="0" xfId="16" applyNumberFormat="1" applyFont="1" applyFill="1" applyBorder="1" applyAlignment="1">
      <alignment horizontal="center" vertical="center" wrapText="1"/>
    </xf>
    <xf numFmtId="4" fontId="41" fillId="0" borderId="0" xfId="16" applyNumberFormat="1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left"/>
    </xf>
    <xf numFmtId="4" fontId="13" fillId="2" borderId="0" xfId="0" applyNumberFormat="1" applyFont="1" applyFill="1" applyAlignment="1"/>
    <xf numFmtId="4" fontId="6" fillId="3" borderId="0" xfId="0" applyNumberFormat="1" applyFont="1" applyFill="1" applyAlignment="1">
      <alignment vertical="top" wrapText="1"/>
    </xf>
    <xf numFmtId="4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/>
    <xf numFmtId="4" fontId="6" fillId="2" borderId="0" xfId="0" applyNumberFormat="1" applyFont="1" applyFill="1" applyAlignment="1">
      <alignment horizontal="left" vertical="top"/>
    </xf>
    <xf numFmtId="0" fontId="0" fillId="3" borderId="0" xfId="0" applyFill="1" applyAlignment="1"/>
    <xf numFmtId="0" fontId="9" fillId="3" borderId="0" xfId="0" applyFont="1" applyFill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13" fillId="0" borderId="5" xfId="10" applyFont="1" applyFill="1" applyBorder="1" applyAlignment="1">
      <alignment horizontal="left" vertical="center" wrapText="1"/>
    </xf>
    <xf numFmtId="0" fontId="13" fillId="0" borderId="4" xfId="1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/>
    <xf numFmtId="0" fontId="7" fillId="3" borderId="1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Border="1" applyAlignment="1">
      <alignment horizontal="left" vertical="top" wrapText="1"/>
    </xf>
    <xf numFmtId="4" fontId="20" fillId="0" borderId="1" xfId="16" applyNumberFormat="1" applyFont="1" applyFill="1" applyBorder="1" applyAlignment="1">
      <alignment horizontal="center" vertical="center" wrapText="1"/>
    </xf>
    <xf numFmtId="0" fontId="20" fillId="3" borderId="0" xfId="8" applyFont="1" applyFill="1" applyBorder="1" applyAlignment="1">
      <alignment horizontal="center" vertical="center" wrapText="1"/>
    </xf>
    <xf numFmtId="0" fontId="16" fillId="3" borderId="0" xfId="16" applyFont="1" applyFill="1" applyBorder="1" applyAlignment="1">
      <alignment horizontal="center" vertical="center" wrapText="1"/>
    </xf>
    <xf numFmtId="167" fontId="6" fillId="3" borderId="23" xfId="0" applyNumberFormat="1" applyFont="1" applyFill="1" applyBorder="1" applyAlignment="1">
      <alignment horizontal="center" vertical="center"/>
    </xf>
    <xf numFmtId="1" fontId="13" fillId="0" borderId="5" xfId="10" applyNumberFormat="1" applyFont="1" applyFill="1" applyBorder="1" applyAlignment="1">
      <alignment horizontal="center" vertical="center"/>
    </xf>
    <xf numFmtId="1" fontId="13" fillId="0" borderId="4" xfId="10" applyNumberFormat="1" applyFont="1" applyFill="1" applyBorder="1" applyAlignment="1">
      <alignment horizontal="center" vertical="center"/>
    </xf>
    <xf numFmtId="169" fontId="6" fillId="0" borderId="4" xfId="10" applyNumberFormat="1" applyFont="1" applyFill="1" applyBorder="1" applyAlignment="1">
      <alignment horizontal="center" vertical="center"/>
    </xf>
    <xf numFmtId="4" fontId="41" fillId="0" borderId="1" xfId="16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wrapText="1"/>
    </xf>
    <xf numFmtId="0" fontId="6" fillId="3" borderId="9" xfId="0" applyFont="1" applyFill="1" applyBorder="1" applyAlignment="1">
      <alignment vertical="top" wrapText="1"/>
    </xf>
    <xf numFmtId="2" fontId="9" fillId="2" borderId="23" xfId="8" applyNumberFormat="1" applyFont="1" applyFill="1" applyBorder="1" applyAlignment="1">
      <alignment horizont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top" wrapText="1"/>
    </xf>
    <xf numFmtId="9" fontId="13" fillId="3" borderId="0" xfId="8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6" fillId="0" borderId="5" xfId="5" applyFont="1" applyFill="1" applyBorder="1" applyAlignment="1">
      <alignment horizontal="left" vertical="top"/>
    </xf>
    <xf numFmtId="0" fontId="6" fillId="0" borderId="5" xfId="5" applyFont="1" applyFill="1" applyBorder="1" applyAlignment="1">
      <alignment horizontal="center"/>
    </xf>
    <xf numFmtId="0" fontId="6" fillId="0" borderId="27" xfId="5" applyFont="1" applyFill="1" applyBorder="1" applyAlignment="1">
      <alignment horizontal="center"/>
    </xf>
    <xf numFmtId="167" fontId="6" fillId="0" borderId="12" xfId="5" applyNumberFormat="1" applyFont="1" applyFill="1" applyBorder="1" applyAlignment="1">
      <alignment horizontal="center"/>
    </xf>
    <xf numFmtId="167" fontId="6" fillId="0" borderId="13" xfId="5" applyNumberFormat="1" applyFont="1" applyFill="1" applyBorder="1" applyAlignment="1">
      <alignment horizontal="center"/>
    </xf>
    <xf numFmtId="167" fontId="6" fillId="0" borderId="5" xfId="5" applyNumberFormat="1" applyFont="1" applyFill="1" applyBorder="1" applyAlignment="1">
      <alignment horizontal="center"/>
    </xf>
    <xf numFmtId="4" fontId="6" fillId="0" borderId="53" xfId="5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vertical="top"/>
    </xf>
    <xf numFmtId="0" fontId="46" fillId="3" borderId="0" xfId="0" applyFont="1" applyFill="1" applyBorder="1" applyAlignment="1">
      <alignment horizontal="center" vertical="top"/>
    </xf>
    <xf numFmtId="0" fontId="6" fillId="0" borderId="4" xfId="5" applyFont="1" applyFill="1" applyBorder="1" applyAlignment="1">
      <alignment horizontal="left" vertical="top"/>
    </xf>
    <xf numFmtId="0" fontId="6" fillId="0" borderId="4" xfId="5" applyFont="1" applyFill="1" applyBorder="1" applyAlignment="1">
      <alignment horizontal="center"/>
    </xf>
    <xf numFmtId="0" fontId="6" fillId="0" borderId="26" xfId="5" applyFont="1" applyFill="1" applyBorder="1" applyAlignment="1">
      <alignment horizontal="center"/>
    </xf>
    <xf numFmtId="167" fontId="6" fillId="0" borderId="2" xfId="5" applyNumberFormat="1" applyFont="1" applyFill="1" applyBorder="1" applyAlignment="1">
      <alignment horizontal="center"/>
    </xf>
    <xf numFmtId="167" fontId="6" fillId="0" borderId="6" xfId="5" applyNumberFormat="1" applyFont="1" applyFill="1" applyBorder="1" applyAlignment="1">
      <alignment horizontal="center"/>
    </xf>
    <xf numFmtId="167" fontId="6" fillId="0" borderId="4" xfId="5" applyNumberFormat="1" applyFont="1" applyFill="1" applyBorder="1" applyAlignment="1">
      <alignment horizontal="center"/>
    </xf>
    <xf numFmtId="4" fontId="6" fillId="0" borderId="54" xfId="5" applyNumberFormat="1" applyFont="1" applyFill="1" applyBorder="1" applyAlignment="1">
      <alignment horizontal="center"/>
    </xf>
    <xf numFmtId="0" fontId="6" fillId="3" borderId="0" xfId="5" applyFont="1" applyFill="1" applyBorder="1" applyAlignment="1">
      <alignment horizontal="left" vertical="top"/>
    </xf>
    <xf numFmtId="0" fontId="6" fillId="3" borderId="0" xfId="5" applyFont="1" applyFill="1" applyBorder="1" applyAlignment="1">
      <alignment horizontal="center"/>
    </xf>
    <xf numFmtId="167" fontId="6" fillId="3" borderId="0" xfId="5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0" xfId="5" applyNumberFormat="1" applyFont="1" applyFill="1" applyBorder="1" applyAlignment="1">
      <alignment horizontal="center"/>
    </xf>
    <xf numFmtId="0" fontId="6" fillId="2" borderId="0" xfId="5" applyFont="1" applyFill="1" applyBorder="1" applyAlignment="1"/>
    <xf numFmtId="0" fontId="47" fillId="3" borderId="0" xfId="7" applyNumberFormat="1" applyFont="1" applyFill="1" applyBorder="1" applyAlignment="1" applyProtection="1">
      <alignment vertical="top"/>
    </xf>
    <xf numFmtId="0" fontId="25" fillId="3" borderId="0" xfId="5" applyFont="1" applyFill="1" applyBorder="1" applyAlignment="1">
      <alignment horizontal="center"/>
    </xf>
    <xf numFmtId="167" fontId="25" fillId="3" borderId="0" xfId="5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center" vertical="top"/>
    </xf>
    <xf numFmtId="0" fontId="7" fillId="3" borderId="0" xfId="5" applyFont="1" applyFill="1" applyBorder="1" applyAlignment="1">
      <alignment horizontal="center" vertical="center" wrapText="1"/>
    </xf>
    <xf numFmtId="0" fontId="6" fillId="3" borderId="0" xfId="5" applyFont="1" applyFill="1" applyBorder="1"/>
    <xf numFmtId="0" fontId="12" fillId="2" borderId="0" xfId="5" applyFill="1" applyAlignment="1">
      <alignment horizontal="left"/>
    </xf>
    <xf numFmtId="0" fontId="6" fillId="2" borderId="0" xfId="5" applyFont="1" applyFill="1" applyAlignment="1"/>
    <xf numFmtId="0" fontId="6" fillId="2" borderId="0" xfId="5" applyFont="1" applyFill="1" applyAlignment="1">
      <alignment wrapText="1"/>
    </xf>
    <xf numFmtId="1" fontId="6" fillId="0" borderId="5" xfId="10" applyNumberFormat="1" applyFont="1" applyFill="1" applyBorder="1" applyAlignment="1">
      <alignment horizontal="center" vertical="center"/>
    </xf>
    <xf numFmtId="0" fontId="13" fillId="0" borderId="20" xfId="10" applyFont="1" applyFill="1" applyBorder="1" applyAlignment="1">
      <alignment vertical="center" wrapText="1"/>
    </xf>
    <xf numFmtId="1" fontId="13" fillId="0" borderId="20" xfId="10" applyNumberFormat="1" applyFont="1" applyFill="1" applyBorder="1" applyAlignment="1">
      <alignment horizontal="center" vertical="center"/>
    </xf>
    <xf numFmtId="2" fontId="13" fillId="0" borderId="20" xfId="8" applyNumberFormat="1" applyFont="1" applyFill="1" applyBorder="1" applyAlignment="1">
      <alignment horizontal="center" vertical="center"/>
    </xf>
    <xf numFmtId="2" fontId="13" fillId="0" borderId="5" xfId="8" applyNumberFormat="1" applyFont="1" applyFill="1" applyBorder="1" applyAlignment="1">
      <alignment horizontal="center" vertical="center"/>
    </xf>
    <xf numFmtId="2" fontId="13" fillId="0" borderId="4" xfId="8" applyNumberFormat="1" applyFont="1" applyFill="1" applyBorder="1" applyAlignment="1">
      <alignment horizontal="center" vertical="center"/>
    </xf>
    <xf numFmtId="0" fontId="13" fillId="0" borderId="20" xfId="10" applyFont="1" applyFill="1" applyBorder="1" applyAlignment="1">
      <alignment horizontal="left" vertical="center" wrapText="1"/>
    </xf>
    <xf numFmtId="2" fontId="13" fillId="0" borderId="5" xfId="10" applyNumberFormat="1" applyFont="1" applyFill="1" applyBorder="1" applyAlignment="1">
      <alignment horizontal="center" vertical="center"/>
    </xf>
    <xf numFmtId="2" fontId="13" fillId="0" borderId="4" xfId="10" applyNumberFormat="1" applyFont="1" applyFill="1" applyBorder="1" applyAlignment="1">
      <alignment horizontal="center" vertical="center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20" xfId="10" applyNumberFormat="1" applyFont="1" applyFill="1" applyBorder="1" applyAlignment="1">
      <alignment horizontal="center" vertical="center" wrapText="1"/>
    </xf>
    <xf numFmtId="0" fontId="6" fillId="0" borderId="22" xfId="10" applyFont="1" applyFill="1" applyBorder="1" applyAlignment="1" applyProtection="1">
      <alignment horizontal="left" vertical="center"/>
      <protection locked="0"/>
    </xf>
    <xf numFmtId="2" fontId="6" fillId="0" borderId="53" xfId="10" applyNumberFormat="1" applyFont="1" applyFill="1" applyBorder="1" applyAlignment="1">
      <alignment horizontal="center" vertical="center"/>
    </xf>
    <xf numFmtId="0" fontId="6" fillId="0" borderId="28" xfId="10" applyFont="1" applyFill="1" applyBorder="1" applyAlignment="1" applyProtection="1">
      <alignment horizontal="left" vertical="center"/>
      <protection locked="0"/>
    </xf>
    <xf numFmtId="1" fontId="6" fillId="0" borderId="4" xfId="10" applyNumberFormat="1" applyFont="1" applyFill="1" applyBorder="1" applyAlignment="1">
      <alignment horizontal="center" vertical="center"/>
    </xf>
    <xf numFmtId="2" fontId="6" fillId="0" borderId="54" xfId="1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wrapText="1"/>
    </xf>
    <xf numFmtId="0" fontId="48" fillId="2" borderId="0" xfId="5" applyFont="1" applyFill="1" applyAlignment="1">
      <alignment horizontal="center"/>
    </xf>
    <xf numFmtId="0" fontId="6" fillId="2" borderId="0" xfId="5" applyFont="1" applyFill="1" applyBorder="1"/>
    <xf numFmtId="0" fontId="7" fillId="2" borderId="0" xfId="5" applyFont="1" applyFill="1" applyAlignment="1">
      <alignment wrapText="1"/>
    </xf>
    <xf numFmtId="4" fontId="9" fillId="2" borderId="1" xfId="5" applyNumberFormat="1" applyFont="1" applyFill="1" applyBorder="1" applyAlignment="1">
      <alignment horizontal="center" vertical="center" wrapText="1"/>
    </xf>
    <xf numFmtId="0" fontId="6" fillId="2" borderId="27" xfId="5" applyFont="1" applyFill="1" applyBorder="1" applyAlignment="1">
      <alignment horizontal="center" vertical="center"/>
    </xf>
    <xf numFmtId="0" fontId="6" fillId="2" borderId="12" xfId="5" applyFont="1" applyFill="1" applyBorder="1" applyAlignment="1">
      <alignment horizontal="center" vertical="center"/>
    </xf>
    <xf numFmtId="0" fontId="6" fillId="2" borderId="13" xfId="5" applyFont="1" applyFill="1" applyBorder="1" applyAlignment="1">
      <alignment horizontal="center" vertical="center"/>
    </xf>
    <xf numFmtId="0" fontId="6" fillId="2" borderId="47" xfId="5" quotePrefix="1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167" fontId="6" fillId="3" borderId="5" xfId="5" applyNumberFormat="1" applyFont="1" applyFill="1" applyBorder="1" applyAlignment="1">
      <alignment horizontal="center" vertical="center"/>
    </xf>
    <xf numFmtId="4" fontId="9" fillId="2" borderId="22" xfId="5" applyNumberFormat="1" applyFont="1" applyFill="1" applyBorder="1" applyAlignment="1">
      <alignment horizontal="center" vertical="center"/>
    </xf>
    <xf numFmtId="0" fontId="6" fillId="2" borderId="32" xfId="5" applyFont="1" applyFill="1" applyBorder="1" applyAlignment="1">
      <alignment horizontal="center" vertical="center"/>
    </xf>
    <xf numFmtId="0" fontId="6" fillId="2" borderId="14" xfId="5" applyFont="1" applyFill="1" applyBorder="1" applyAlignment="1">
      <alignment horizontal="center" vertical="center"/>
    </xf>
    <xf numFmtId="0" fontId="6" fillId="2" borderId="18" xfId="5" applyFont="1" applyFill="1" applyBorder="1" applyAlignment="1">
      <alignment horizontal="center" vertical="center"/>
    </xf>
    <xf numFmtId="0" fontId="6" fillId="2" borderId="11" xfId="5" quotePrefix="1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167" fontId="6" fillId="3" borderId="3" xfId="5" applyNumberFormat="1" applyFont="1" applyFill="1" applyBorder="1" applyAlignment="1">
      <alignment horizontal="center" vertical="center"/>
    </xf>
    <xf numFmtId="4" fontId="9" fillId="2" borderId="21" xfId="5" applyNumberFormat="1" applyFont="1" applyFill="1" applyBorder="1" applyAlignment="1">
      <alignment horizontal="center" vertical="center"/>
    </xf>
    <xf numFmtId="0" fontId="6" fillId="2" borderId="11" xfId="5" applyFont="1" applyFill="1" applyBorder="1" applyAlignment="1">
      <alignment horizontal="center" vertical="center"/>
    </xf>
    <xf numFmtId="0" fontId="6" fillId="3" borderId="2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6" fillId="3" borderId="47" xfId="5" quotePrefix="1" applyFont="1" applyFill="1" applyBorder="1" applyAlignment="1">
      <alignment horizontal="center" vertical="center"/>
    </xf>
    <xf numFmtId="4" fontId="9" fillId="3" borderId="22" xfId="5" applyNumberFormat="1" applyFont="1" applyFill="1" applyBorder="1" applyAlignment="1">
      <alignment horizontal="center" vertical="center"/>
    </xf>
    <xf numFmtId="4" fontId="9" fillId="3" borderId="5" xfId="5" applyNumberFormat="1" applyFont="1" applyFill="1" applyBorder="1" applyAlignment="1">
      <alignment horizontal="center" vertical="center"/>
    </xf>
    <xf numFmtId="0" fontId="6" fillId="3" borderId="0" xfId="5" applyFont="1" applyFill="1"/>
    <xf numFmtId="0" fontId="6" fillId="3" borderId="32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4" fontId="9" fillId="3" borderId="21" xfId="5" applyNumberFormat="1" applyFont="1" applyFill="1" applyBorder="1" applyAlignment="1">
      <alignment horizontal="center" vertical="center"/>
    </xf>
    <xf numFmtId="0" fontId="6" fillId="3" borderId="33" xfId="5" applyFont="1" applyFill="1" applyBorder="1" applyAlignment="1">
      <alignment horizontal="center" vertical="center"/>
    </xf>
    <xf numFmtId="0" fontId="6" fillId="3" borderId="34" xfId="5" applyFont="1" applyFill="1" applyBorder="1" applyAlignment="1">
      <alignment horizontal="center" vertical="center"/>
    </xf>
    <xf numFmtId="0" fontId="6" fillId="3" borderId="35" xfId="5" applyFont="1" applyFill="1" applyBorder="1" applyAlignment="1">
      <alignment horizontal="center" vertical="center"/>
    </xf>
    <xf numFmtId="0" fontId="6" fillId="3" borderId="49" xfId="5" quotePrefix="1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167" fontId="6" fillId="3" borderId="10" xfId="5" applyNumberFormat="1" applyFont="1" applyFill="1" applyBorder="1" applyAlignment="1">
      <alignment horizontal="center" vertical="center"/>
    </xf>
    <xf numFmtId="4" fontId="9" fillId="3" borderId="17" xfId="5" applyNumberFormat="1" applyFont="1" applyFill="1" applyBorder="1" applyAlignment="1">
      <alignment horizontal="center" vertical="center"/>
    </xf>
    <xf numFmtId="0" fontId="6" fillId="3" borderId="59" xfId="5" applyFont="1" applyFill="1" applyBorder="1" applyAlignment="1">
      <alignment horizontal="center" vertical="center"/>
    </xf>
    <xf numFmtId="0" fontId="6" fillId="3" borderId="47" xfId="5" applyFont="1" applyFill="1" applyBorder="1" applyAlignment="1">
      <alignment horizontal="center" vertical="center"/>
    </xf>
    <xf numFmtId="0" fontId="6" fillId="3" borderId="66" xfId="5" applyFont="1" applyFill="1" applyBorder="1" applyAlignment="1">
      <alignment horizontal="center" vertical="center"/>
    </xf>
    <xf numFmtId="0" fontId="6" fillId="3" borderId="35" xfId="5" quotePrefix="1" applyFont="1" applyFill="1" applyBorder="1" applyAlignment="1">
      <alignment horizontal="center" vertical="center"/>
    </xf>
    <xf numFmtId="0" fontId="25" fillId="3" borderId="0" xfId="5" applyFont="1" applyFill="1"/>
    <xf numFmtId="0" fontId="25" fillId="2" borderId="0" xfId="5" applyFont="1" applyFill="1"/>
    <xf numFmtId="0" fontId="6" fillId="0" borderId="27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59" xfId="5" applyFont="1" applyFill="1" applyBorder="1" applyAlignment="1">
      <alignment horizontal="center" vertical="center"/>
    </xf>
    <xf numFmtId="167" fontId="6" fillId="0" borderId="5" xfId="5" applyNumberFormat="1" applyFont="1" applyFill="1" applyBorder="1" applyAlignment="1">
      <alignment horizontal="center" vertical="center"/>
    </xf>
    <xf numFmtId="4" fontId="9" fillId="0" borderId="5" xfId="5" applyNumberFormat="1" applyFont="1" applyFill="1" applyBorder="1" applyAlignment="1">
      <alignment horizontal="center" vertical="center"/>
    </xf>
    <xf numFmtId="4" fontId="6" fillId="2" borderId="0" xfId="5" applyNumberFormat="1" applyFont="1" applyFill="1"/>
    <xf numFmtId="0" fontId="6" fillId="0" borderId="26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6" fillId="0" borderId="60" xfId="5" applyFont="1" applyFill="1" applyBorder="1" applyAlignment="1">
      <alignment horizontal="center" vertical="center"/>
    </xf>
    <xf numFmtId="0" fontId="6" fillId="0" borderId="62" xfId="5" applyFont="1" applyFill="1" applyBorder="1" applyAlignment="1">
      <alignment horizontal="center" vertical="center"/>
    </xf>
    <xf numFmtId="167" fontId="6" fillId="0" borderId="3" xfId="5" applyNumberFormat="1" applyFont="1" applyFill="1" applyBorder="1" applyAlignment="1">
      <alignment horizontal="center" vertical="center"/>
    </xf>
    <xf numFmtId="4" fontId="9" fillId="0" borderId="3" xfId="5" applyNumberFormat="1" applyFont="1" applyFill="1" applyBorder="1" applyAlignment="1">
      <alignment horizontal="center" vertical="center"/>
    </xf>
    <xf numFmtId="0" fontId="6" fillId="0" borderId="29" xfId="5" applyFont="1" applyFill="1" applyBorder="1" applyAlignment="1">
      <alignment horizontal="center" vertical="center"/>
    </xf>
    <xf numFmtId="0" fontId="6" fillId="0" borderId="19" xfId="5" applyFont="1" applyFill="1" applyBorder="1" applyAlignment="1">
      <alignment horizontal="center" vertical="center"/>
    </xf>
    <xf numFmtId="167" fontId="6" fillId="0" borderId="10" xfId="5" applyNumberFormat="1" applyFont="1" applyFill="1" applyBorder="1" applyAlignment="1">
      <alignment horizontal="center" vertical="center"/>
    </xf>
    <xf numFmtId="4" fontId="9" fillId="0" borderId="10" xfId="5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/>
    <xf numFmtId="0" fontId="6" fillId="2" borderId="0" xfId="5" applyFont="1" applyFill="1" applyAlignment="1">
      <alignment horizontal="left"/>
    </xf>
    <xf numFmtId="0" fontId="6" fillId="0" borderId="20" xfId="5" applyFont="1" applyFill="1" applyBorder="1" applyAlignment="1">
      <alignment horizontal="left" vertical="top"/>
    </xf>
    <xf numFmtId="0" fontId="6" fillId="0" borderId="20" xfId="5" applyFont="1" applyFill="1" applyBorder="1" applyAlignment="1">
      <alignment horizontal="center"/>
    </xf>
    <xf numFmtId="0" fontId="6" fillId="0" borderId="29" xfId="5" applyFont="1" applyFill="1" applyBorder="1" applyAlignment="1">
      <alignment horizontal="center"/>
    </xf>
    <xf numFmtId="167" fontId="6" fillId="0" borderId="19" xfId="5" applyNumberFormat="1" applyFont="1" applyFill="1" applyBorder="1" applyAlignment="1">
      <alignment horizontal="center"/>
    </xf>
    <xf numFmtId="167" fontId="6" fillId="0" borderId="30" xfId="5" applyNumberFormat="1" applyFont="1" applyFill="1" applyBorder="1" applyAlignment="1">
      <alignment horizontal="center"/>
    </xf>
    <xf numFmtId="167" fontId="6" fillId="0" borderId="20" xfId="5" applyNumberFormat="1" applyFont="1" applyFill="1" applyBorder="1" applyAlignment="1">
      <alignment horizontal="center"/>
    </xf>
    <xf numFmtId="4" fontId="6" fillId="0" borderId="55" xfId="5" applyNumberFormat="1" applyFont="1" applyFill="1" applyBorder="1" applyAlignment="1">
      <alignment horizontal="center"/>
    </xf>
    <xf numFmtId="0" fontId="6" fillId="5" borderId="0" xfId="0" applyFont="1" applyFill="1"/>
    <xf numFmtId="0" fontId="6" fillId="0" borderId="5" xfId="10" applyFont="1" applyFill="1" applyBorder="1" applyAlignment="1">
      <alignment horizontal="left" vertical="center"/>
    </xf>
    <xf numFmtId="4" fontId="6" fillId="0" borderId="5" xfId="10" applyNumberFormat="1" applyFont="1" applyFill="1" applyBorder="1" applyAlignment="1" applyProtection="1">
      <alignment horizontal="center" vertical="center"/>
      <protection locked="0"/>
    </xf>
    <xf numFmtId="49" fontId="6" fillId="0" borderId="5" xfId="10" applyNumberFormat="1" applyFont="1" applyFill="1" applyBorder="1" applyAlignment="1" applyProtection="1">
      <alignment horizontal="center" vertical="center"/>
      <protection locked="0"/>
    </xf>
    <xf numFmtId="0" fontId="6" fillId="0" borderId="4" xfId="10" applyFont="1" applyFill="1" applyBorder="1" applyAlignment="1">
      <alignment horizontal="left" vertical="center"/>
    </xf>
    <xf numFmtId="2" fontId="6" fillId="0" borderId="4" xfId="10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vertical="center"/>
    </xf>
    <xf numFmtId="2" fontId="6" fillId="0" borderId="5" xfId="10" applyNumberFormat="1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vertical="center" wrapText="1"/>
    </xf>
    <xf numFmtId="1" fontId="6" fillId="0" borderId="20" xfId="10" applyNumberFormat="1" applyFont="1" applyFill="1" applyBorder="1" applyAlignment="1">
      <alignment horizontal="center" vertical="center"/>
    </xf>
    <xf numFmtId="2" fontId="6" fillId="0" borderId="20" xfId="10" applyNumberFormat="1" applyFont="1" applyFill="1" applyBorder="1" applyAlignment="1">
      <alignment horizontal="center" vertical="center"/>
    </xf>
    <xf numFmtId="168" fontId="6" fillId="0" borderId="5" xfId="10" applyNumberFormat="1" applyFont="1" applyFill="1" applyBorder="1" applyAlignment="1">
      <alignment horizontal="center" vertical="center"/>
    </xf>
    <xf numFmtId="0" fontId="6" fillId="0" borderId="31" xfId="10" applyFont="1" applyFill="1" applyBorder="1" applyAlignment="1">
      <alignment horizontal="left" vertical="center"/>
    </xf>
    <xf numFmtId="2" fontId="6" fillId="0" borderId="55" xfId="10" applyNumberFormat="1" applyFont="1" applyFill="1" applyBorder="1" applyAlignment="1">
      <alignment horizontal="center" vertical="center"/>
    </xf>
    <xf numFmtId="49" fontId="13" fillId="0" borderId="4" xfId="10" applyNumberFormat="1" applyFont="1" applyFill="1" applyBorder="1" applyAlignment="1" applyProtection="1">
      <alignment vertical="center"/>
      <protection locked="0"/>
    </xf>
    <xf numFmtId="0" fontId="13" fillId="0" borderId="0" xfId="10" applyFont="1" applyFill="1" applyBorder="1" applyAlignment="1">
      <alignment horizontal="left" vertical="center" wrapText="1"/>
    </xf>
    <xf numFmtId="1" fontId="13" fillId="0" borderId="0" xfId="10" applyNumberFormat="1" applyFont="1" applyFill="1" applyBorder="1" applyAlignment="1">
      <alignment horizontal="center" vertical="center"/>
    </xf>
    <xf numFmtId="1" fontId="13" fillId="0" borderId="0" xfId="10" applyNumberFormat="1" applyFont="1" applyFill="1" applyBorder="1" applyAlignment="1">
      <alignment horizontal="center" vertical="center" wrapText="1"/>
    </xf>
    <xf numFmtId="169" fontId="13" fillId="0" borderId="0" xfId="10" applyNumberFormat="1" applyFont="1" applyFill="1" applyBorder="1" applyAlignment="1">
      <alignment horizontal="center" vertical="center"/>
    </xf>
    <xf numFmtId="2" fontId="13" fillId="0" borderId="0" xfId="8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" fontId="13" fillId="0" borderId="0" xfId="10" applyNumberFormat="1" applyFont="1" applyFill="1" applyBorder="1" applyAlignment="1">
      <alignment horizontal="center" vertical="top"/>
    </xf>
    <xf numFmtId="2" fontId="13" fillId="0" borderId="0" xfId="10" applyNumberFormat="1" applyFont="1" applyFill="1" applyBorder="1" applyAlignment="1">
      <alignment horizontal="center" vertical="top"/>
    </xf>
    <xf numFmtId="0" fontId="13" fillId="0" borderId="0" xfId="10" applyFont="1" applyFill="1" applyAlignment="1">
      <alignment horizontal="left"/>
    </xf>
    <xf numFmtId="0" fontId="13" fillId="0" borderId="0" xfId="10" applyFont="1" applyFill="1" applyBorder="1" applyAlignment="1">
      <alignment horizontal="center" vertical="top"/>
    </xf>
    <xf numFmtId="0" fontId="13" fillId="0" borderId="0" xfId="10" applyFont="1" applyFill="1" applyAlignment="1">
      <alignment horizontal="left" vertical="top" wrapText="1"/>
    </xf>
    <xf numFmtId="0" fontId="13" fillId="0" borderId="0" xfId="10" applyFont="1" applyFill="1" applyAlignment="1">
      <alignment horizontal="center"/>
    </xf>
    <xf numFmtId="2" fontId="11" fillId="0" borderId="0" xfId="10" applyNumberFormat="1" applyFont="1" applyFill="1" applyAlignment="1">
      <alignment horizontal="center"/>
    </xf>
    <xf numFmtId="0" fontId="13" fillId="0" borderId="0" xfId="10" applyFont="1" applyFill="1" applyBorder="1" applyAlignment="1">
      <alignment horizontal="left" vertical="top"/>
    </xf>
    <xf numFmtId="0" fontId="13" fillId="0" borderId="0" xfId="7" applyNumberFormat="1" applyFont="1" applyFill="1" applyBorder="1" applyAlignment="1" applyProtection="1">
      <alignment vertical="top"/>
    </xf>
    <xf numFmtId="0" fontId="13" fillId="0" borderId="0" xfId="10" applyFont="1" applyFill="1" applyAlignment="1">
      <alignment horizontal="center" vertical="top" wrapText="1"/>
    </xf>
    <xf numFmtId="2" fontId="13" fillId="0" borderId="0" xfId="10" applyNumberFormat="1" applyFont="1" applyFill="1" applyAlignment="1">
      <alignment horizontal="center" vertical="top" wrapText="1"/>
    </xf>
    <xf numFmtId="4" fontId="13" fillId="0" borderId="0" xfId="0" applyNumberFormat="1" applyFont="1" applyFill="1" applyAlignment="1"/>
    <xf numFmtId="0" fontId="13" fillId="0" borderId="0" xfId="2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0" fillId="8" borderId="0" xfId="16" applyFont="1" applyFill="1" applyBorder="1" applyAlignment="1">
      <alignment horizontal="center" vertical="center" wrapText="1"/>
    </xf>
    <xf numFmtId="1" fontId="20" fillId="2" borderId="1" xfId="16" applyNumberFormat="1" applyFont="1" applyFill="1" applyBorder="1" applyAlignment="1">
      <alignment horizontal="center" vertical="center" wrapText="1"/>
    </xf>
    <xf numFmtId="168" fontId="20" fillId="2" borderId="1" xfId="16" applyNumberFormat="1" applyFont="1" applyFill="1" applyBorder="1" applyAlignment="1">
      <alignment horizontal="center" vertical="center" wrapText="1"/>
    </xf>
    <xf numFmtId="4" fontId="43" fillId="0" borderId="1" xfId="16" applyNumberFormat="1" applyFont="1" applyFill="1" applyBorder="1" applyAlignment="1">
      <alignment horizontal="center" vertical="center" wrapText="1"/>
    </xf>
    <xf numFmtId="0" fontId="20" fillId="0" borderId="0" xfId="7" applyNumberFormat="1" applyFont="1" applyFill="1" applyBorder="1" applyAlignment="1" applyProtection="1">
      <alignment horizontal="center" vertical="center" wrapText="1"/>
    </xf>
    <xf numFmtId="0" fontId="20" fillId="2" borderId="0" xfId="16" applyFont="1" applyFill="1" applyBorder="1" applyAlignment="1">
      <alignment horizontal="right" vertical="center" wrapText="1"/>
    </xf>
    <xf numFmtId="0" fontId="20" fillId="3" borderId="0" xfId="16" applyFont="1" applyFill="1" applyBorder="1" applyAlignment="1">
      <alignment horizontal="right" vertical="center" wrapText="1"/>
    </xf>
    <xf numFmtId="0" fontId="20" fillId="0" borderId="0" xfId="16" applyFont="1" applyFill="1" applyBorder="1" applyAlignment="1">
      <alignment horizontal="right" vertical="center" wrapText="1"/>
    </xf>
    <xf numFmtId="0" fontId="20" fillId="0" borderId="0" xfId="7" applyNumberFormat="1" applyFont="1" applyFill="1" applyBorder="1" applyAlignment="1" applyProtection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172" fontId="6" fillId="3" borderId="0" xfId="1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9" borderId="0" xfId="8" applyFont="1" applyFill="1" applyBorder="1" applyAlignment="1">
      <alignment horizontal="center" vertical="top"/>
    </xf>
    <xf numFmtId="0" fontId="0" fillId="9" borderId="0" xfId="0" applyFill="1" applyAlignment="1">
      <alignment horizontal="center"/>
    </xf>
    <xf numFmtId="0" fontId="31" fillId="9" borderId="0" xfId="10" applyFill="1" applyAlignment="1">
      <alignment horizontal="center"/>
    </xf>
    <xf numFmtId="0" fontId="13" fillId="9" borderId="0" xfId="10" applyFont="1" applyFill="1" applyBorder="1" applyAlignment="1">
      <alignment horizontal="center" vertical="top"/>
    </xf>
    <xf numFmtId="172" fontId="6" fillId="0" borderId="0" xfId="19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10" applyFont="1" applyFill="1" applyBorder="1" applyAlignment="1">
      <alignment vertical="top"/>
    </xf>
    <xf numFmtId="2" fontId="6" fillId="0" borderId="0" xfId="0" applyNumberFormat="1" applyFont="1" applyFill="1"/>
    <xf numFmtId="0" fontId="6" fillId="0" borderId="2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quotePrefix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0" fontId="6" fillId="0" borderId="35" xfId="0" quotePrefix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wrapText="1"/>
    </xf>
    <xf numFmtId="0" fontId="31" fillId="0" borderId="0" xfId="10" applyFill="1"/>
    <xf numFmtId="0" fontId="31" fillId="0" borderId="0" xfId="10" applyFill="1" applyAlignment="1">
      <alignment horizontal="center"/>
    </xf>
    <xf numFmtId="0" fontId="13" fillId="0" borderId="0" xfId="8" applyFont="1" applyFill="1" applyBorder="1" applyAlignment="1">
      <alignment horizontal="center" vertical="top"/>
    </xf>
    <xf numFmtId="0" fontId="13" fillId="0" borderId="0" xfId="8" applyFont="1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9" fontId="13" fillId="0" borderId="0" xfId="10" applyNumberFormat="1" applyFont="1" applyFill="1" applyBorder="1" applyAlignment="1">
      <alignment vertical="top"/>
    </xf>
    <xf numFmtId="0" fontId="6" fillId="0" borderId="5" xfId="10" applyFont="1" applyFill="1" applyBorder="1" applyAlignment="1">
      <alignment vertical="center" wrapText="1"/>
    </xf>
    <xf numFmtId="2" fontId="6" fillId="0" borderId="5" xfId="8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quotePrefix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7" xfId="0" quotePrefix="1" applyFont="1" applyFill="1" applyBorder="1" applyAlignment="1">
      <alignment horizontal="center" vertical="center"/>
    </xf>
    <xf numFmtId="167" fontId="6" fillId="0" borderId="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0" xfId="0" quotePrefix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vertical="top"/>
    </xf>
    <xf numFmtId="4" fontId="9" fillId="3" borderId="31" xfId="5" applyNumberFormat="1" applyFont="1" applyFill="1" applyBorder="1" applyAlignment="1">
      <alignment horizontal="center" vertical="center"/>
    </xf>
    <xf numFmtId="167" fontId="6" fillId="3" borderId="20" xfId="5" applyNumberFormat="1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/>
    </xf>
    <xf numFmtId="0" fontId="6" fillId="3" borderId="10" xfId="5" quotePrefix="1" applyFont="1" applyFill="1" applyBorder="1" applyAlignment="1">
      <alignment horizontal="center" vertical="center"/>
    </xf>
    <xf numFmtId="0" fontId="6" fillId="3" borderId="30" xfId="5" quotePrefix="1" applyFont="1" applyFill="1" applyBorder="1" applyAlignment="1">
      <alignment horizontal="center" vertical="center"/>
    </xf>
    <xf numFmtId="0" fontId="6" fillId="3" borderId="61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29" xfId="5" applyFont="1" applyFill="1" applyBorder="1" applyAlignment="1">
      <alignment horizontal="center" vertical="center"/>
    </xf>
    <xf numFmtId="0" fontId="6" fillId="3" borderId="9" xfId="5" quotePrefix="1" applyFont="1" applyFill="1" applyBorder="1" applyAlignment="1">
      <alignment horizontal="center" vertical="center"/>
    </xf>
    <xf numFmtId="0" fontId="6" fillId="3" borderId="18" xfId="5" quotePrefix="1" applyFont="1" applyFill="1" applyBorder="1" applyAlignment="1">
      <alignment horizontal="center" vertical="center"/>
    </xf>
    <xf numFmtId="0" fontId="6" fillId="3" borderId="67" xfId="5" applyFont="1" applyFill="1" applyBorder="1" applyAlignment="1">
      <alignment horizontal="center" vertical="center"/>
    </xf>
    <xf numFmtId="0" fontId="6" fillId="3" borderId="23" xfId="5" applyFont="1" applyFill="1" applyBorder="1" applyAlignment="1">
      <alignment horizontal="center" vertical="center"/>
    </xf>
    <xf numFmtId="4" fontId="49" fillId="3" borderId="31" xfId="5" applyNumberFormat="1" applyFont="1" applyFill="1" applyBorder="1" applyAlignment="1">
      <alignment horizontal="center" vertical="center"/>
    </xf>
    <xf numFmtId="167" fontId="25" fillId="3" borderId="20" xfId="5" applyNumberFormat="1" applyFont="1" applyFill="1" applyBorder="1" applyAlignment="1">
      <alignment horizontal="center" vertical="center"/>
    </xf>
    <xf numFmtId="0" fontId="25" fillId="3" borderId="20" xfId="5" applyFont="1" applyFill="1" applyBorder="1" applyAlignment="1">
      <alignment horizontal="center" vertical="center"/>
    </xf>
    <xf numFmtId="0" fontId="25" fillId="3" borderId="30" xfId="5" applyFont="1" applyFill="1" applyBorder="1" applyAlignment="1">
      <alignment horizontal="center" vertical="center"/>
    </xf>
    <xf numFmtId="0" fontId="25" fillId="3" borderId="61" xfId="5" applyFont="1" applyFill="1" applyBorder="1" applyAlignment="1">
      <alignment horizontal="center" vertical="center"/>
    </xf>
    <xf numFmtId="0" fontId="25" fillId="3" borderId="19" xfId="5" applyFont="1" applyFill="1" applyBorder="1" applyAlignment="1">
      <alignment horizontal="center" vertical="center"/>
    </xf>
    <xf numFmtId="0" fontId="25" fillId="3" borderId="29" xfId="5" applyFont="1" applyFill="1" applyBorder="1" applyAlignment="1">
      <alignment horizontal="center" vertical="center"/>
    </xf>
    <xf numFmtId="4" fontId="49" fillId="3" borderId="28" xfId="5" applyNumberFormat="1" applyFont="1" applyFill="1" applyBorder="1" applyAlignment="1">
      <alignment horizontal="center" vertical="center"/>
    </xf>
    <xf numFmtId="167" fontId="25" fillId="3" borderId="4" xfId="5" applyNumberFormat="1" applyFont="1" applyFill="1" applyBorder="1" applyAlignment="1">
      <alignment horizontal="center" vertical="center"/>
    </xf>
    <xf numFmtId="0" fontId="25" fillId="3" borderId="4" xfId="5" applyFont="1" applyFill="1" applyBorder="1" applyAlignment="1">
      <alignment horizontal="center" vertical="center"/>
    </xf>
    <xf numFmtId="0" fontId="25" fillId="3" borderId="6" xfId="5" applyFont="1" applyFill="1" applyBorder="1" applyAlignment="1">
      <alignment horizontal="center" vertical="center"/>
    </xf>
    <xf numFmtId="0" fontId="25" fillId="3" borderId="60" xfId="5" applyFont="1" applyFill="1" applyBorder="1" applyAlignment="1">
      <alignment horizontal="center" vertical="center"/>
    </xf>
    <xf numFmtId="0" fontId="25" fillId="3" borderId="2" xfId="5" applyFont="1" applyFill="1" applyBorder="1" applyAlignment="1">
      <alignment horizontal="center" vertical="center"/>
    </xf>
    <xf numFmtId="0" fontId="25" fillId="3" borderId="26" xfId="5" applyFont="1" applyFill="1" applyBorder="1" applyAlignment="1">
      <alignment horizontal="center" vertical="center"/>
    </xf>
    <xf numFmtId="4" fontId="49" fillId="3" borderId="5" xfId="5" applyNumberFormat="1" applyFont="1" applyFill="1" applyBorder="1" applyAlignment="1">
      <alignment horizontal="center" vertical="center"/>
    </xf>
    <xf numFmtId="0" fontId="50" fillId="0" borderId="12" xfId="5" applyFont="1" applyFill="1" applyBorder="1" applyAlignment="1">
      <alignment horizontal="center" vertical="center"/>
    </xf>
    <xf numFmtId="0" fontId="13" fillId="3" borderId="5" xfId="10" applyFont="1" applyFill="1" applyBorder="1" applyAlignment="1">
      <alignment horizontal="left" vertical="center" wrapText="1"/>
    </xf>
    <xf numFmtId="1" fontId="13" fillId="3" borderId="5" xfId="10" applyNumberFormat="1" applyFont="1" applyFill="1" applyBorder="1" applyAlignment="1">
      <alignment horizontal="center" vertical="center"/>
    </xf>
    <xf numFmtId="0" fontId="13" fillId="3" borderId="4" xfId="10" applyFont="1" applyFill="1" applyBorder="1" applyAlignment="1">
      <alignment horizontal="left" vertical="center" wrapText="1"/>
    </xf>
    <xf numFmtId="1" fontId="13" fillId="3" borderId="4" xfId="10" applyNumberFormat="1" applyFont="1" applyFill="1" applyBorder="1" applyAlignment="1">
      <alignment horizontal="center" vertical="center"/>
    </xf>
    <xf numFmtId="2" fontId="13" fillId="3" borderId="4" xfId="8" applyNumberFormat="1" applyFont="1" applyFill="1" applyBorder="1" applyAlignment="1">
      <alignment horizontal="center" vertical="center"/>
    </xf>
    <xf numFmtId="0" fontId="13" fillId="3" borderId="20" xfId="10" applyFont="1" applyFill="1" applyBorder="1" applyAlignment="1">
      <alignment horizontal="left" vertical="center" wrapText="1"/>
    </xf>
    <xf numFmtId="1" fontId="13" fillId="3" borderId="20" xfId="10" applyNumberFormat="1" applyFont="1" applyFill="1" applyBorder="1" applyAlignment="1">
      <alignment horizontal="center" vertical="center"/>
    </xf>
    <xf numFmtId="2" fontId="13" fillId="3" borderId="20" xfId="8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2" fontId="13" fillId="3" borderId="5" xfId="8" applyNumberFormat="1" applyFont="1" applyFill="1" applyBorder="1" applyAlignment="1">
      <alignment horizontal="center" vertical="center"/>
    </xf>
    <xf numFmtId="0" fontId="20" fillId="0" borderId="0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167" fontId="6" fillId="0" borderId="3" xfId="0" applyNumberFormat="1" applyFont="1" applyFill="1" applyBorder="1" applyAlignment="1">
      <alignment horizontal="center"/>
    </xf>
    <xf numFmtId="0" fontId="6" fillId="3" borderId="0" xfId="0" applyFont="1" applyFill="1"/>
    <xf numFmtId="168" fontId="20" fillId="0" borderId="0" xfId="16" applyNumberFormat="1" applyFont="1" applyFill="1" applyBorder="1" applyAlignment="1">
      <alignment horizontal="center" vertical="center" wrapText="1"/>
    </xf>
    <xf numFmtId="169" fontId="6" fillId="0" borderId="20" xfId="10" applyNumberFormat="1" applyFont="1" applyFill="1" applyBorder="1" applyAlignment="1">
      <alignment horizontal="center" vertical="center"/>
    </xf>
    <xf numFmtId="2" fontId="6" fillId="3" borderId="0" xfId="0" applyNumberFormat="1" applyFont="1" applyFill="1"/>
    <xf numFmtId="169" fontId="6" fillId="0" borderId="5" xfId="10" applyNumberFormat="1" applyFont="1" applyFill="1" applyBorder="1" applyAlignment="1">
      <alignment horizontal="center" vertical="center"/>
    </xf>
    <xf numFmtId="4" fontId="20" fillId="0" borderId="0" xfId="16" applyNumberFormat="1" applyFont="1" applyFill="1" applyBorder="1" applyAlignment="1">
      <alignment horizontal="center" vertical="center" wrapText="1"/>
    </xf>
    <xf numFmtId="1" fontId="20" fillId="0" borderId="0" xfId="16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left"/>
    </xf>
    <xf numFmtId="0" fontId="20" fillId="3" borderId="0" xfId="16" applyFont="1" applyFill="1" applyBorder="1" applyAlignment="1">
      <alignment horizontal="center" vertical="center" wrapText="1"/>
    </xf>
    <xf numFmtId="0" fontId="0" fillId="0" borderId="0" xfId="0"/>
    <xf numFmtId="4" fontId="13" fillId="0" borderId="0" xfId="0" applyNumberFormat="1" applyFont="1" applyFill="1" applyAlignment="1"/>
    <xf numFmtId="0" fontId="20" fillId="0" borderId="0" xfId="16" applyFont="1" applyFill="1" applyBorder="1" applyAlignment="1">
      <alignment horizontal="left" vertical="center" wrapText="1"/>
    </xf>
    <xf numFmtId="4" fontId="41" fillId="0" borderId="0" xfId="16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0" fontId="7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69" fillId="0" borderId="0" xfId="0" applyFont="1"/>
    <xf numFmtId="4" fontId="9" fillId="0" borderId="10" xfId="0" applyNumberFormat="1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4" xfId="0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/>
    </xf>
    <xf numFmtId="4" fontId="6" fillId="0" borderId="5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2" fontId="6" fillId="0" borderId="12" xfId="5" applyNumberFormat="1" applyFont="1" applyFill="1" applyBorder="1" applyAlignment="1">
      <alignment horizontal="center" vertical="center"/>
    </xf>
    <xf numFmtId="167" fontId="6" fillId="0" borderId="12" xfId="5" applyNumberFormat="1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167" fontId="6" fillId="0" borderId="68" xfId="5" applyNumberFormat="1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33" xfId="5" applyFont="1" applyFill="1" applyBorder="1" applyAlignment="1">
      <alignment horizontal="center" vertical="center"/>
    </xf>
    <xf numFmtId="2" fontId="6" fillId="0" borderId="34" xfId="5" applyNumberFormat="1" applyFont="1" applyFill="1" applyBorder="1" applyAlignment="1">
      <alignment horizontal="center" vertical="center"/>
    </xf>
    <xf numFmtId="167" fontId="6" fillId="0" borderId="34" xfId="5" applyNumberFormat="1" applyFont="1" applyFill="1" applyBorder="1" applyAlignment="1">
      <alignment horizontal="center" vertical="center"/>
    </xf>
    <xf numFmtId="167" fontId="6" fillId="0" borderId="48" xfId="5" applyNumberFormat="1" applyFont="1" applyFill="1" applyBorder="1" applyAlignment="1">
      <alignment horizontal="center" vertical="center"/>
    </xf>
    <xf numFmtId="0" fontId="40" fillId="0" borderId="0" xfId="16" applyFont="1" applyFill="1" applyBorder="1" applyAlignment="1">
      <alignment horizontal="center" vertical="top"/>
    </xf>
    <xf numFmtId="4" fontId="5" fillId="0" borderId="1" xfId="16" applyNumberFormat="1" applyFont="1" applyFill="1" applyBorder="1" applyAlignment="1">
      <alignment horizontal="center" vertical="center" wrapText="1"/>
    </xf>
    <xf numFmtId="0" fontId="11" fillId="0" borderId="48" xfId="10" applyFont="1" applyFill="1" applyBorder="1" applyAlignment="1">
      <alignment horizontal="center" vertical="center"/>
    </xf>
    <xf numFmtId="169" fontId="9" fillId="0" borderId="23" xfId="8" applyNumberFormat="1" applyFont="1" applyFill="1" applyBorder="1" applyAlignment="1">
      <alignment horizontal="center"/>
    </xf>
    <xf numFmtId="169" fontId="9" fillId="0" borderId="9" xfId="8" applyNumberFormat="1" applyFont="1" applyFill="1" applyBorder="1" applyAlignment="1">
      <alignment horizontal="center" vertical="center"/>
    </xf>
    <xf numFmtId="169" fontId="9" fillId="0" borderId="10" xfId="8" applyNumberFormat="1" applyFont="1" applyFill="1" applyBorder="1" applyAlignment="1">
      <alignment horizontal="center" vertical="top"/>
    </xf>
    <xf numFmtId="169" fontId="6" fillId="0" borderId="0" xfId="10" applyNumberFormat="1" applyFont="1" applyFill="1" applyBorder="1" applyAlignment="1">
      <alignment horizontal="center" vertical="top"/>
    </xf>
    <xf numFmtId="169" fontId="6" fillId="0" borderId="58" xfId="10" applyNumberFormat="1" applyFont="1" applyFill="1" applyBorder="1" applyAlignment="1">
      <alignment horizontal="center" vertical="top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0" xfId="0" applyNumberFormat="1" applyFont="1" applyFill="1" applyBorder="1" applyAlignment="1">
      <alignment horizontal="center" vertical="center"/>
    </xf>
    <xf numFmtId="9" fontId="13" fillId="0" borderId="0" xfId="8" applyNumberFormat="1" applyFont="1" applyFill="1" applyBorder="1" applyAlignment="1">
      <alignment vertical="top"/>
    </xf>
    <xf numFmtId="0" fontId="6" fillId="0" borderId="1" xfId="5" applyFont="1" applyFill="1" applyBorder="1" applyAlignment="1">
      <alignment horizontal="center" vertical="center"/>
    </xf>
    <xf numFmtId="0" fontId="6" fillId="0" borderId="41" xfId="5" applyFont="1" applyFill="1" applyBorder="1" applyAlignment="1">
      <alignment horizontal="center" vertical="center"/>
    </xf>
    <xf numFmtId="2" fontId="6" fillId="0" borderId="42" xfId="5" applyNumberFormat="1" applyFont="1" applyFill="1" applyBorder="1" applyAlignment="1">
      <alignment horizontal="center" vertical="center"/>
    </xf>
    <xf numFmtId="167" fontId="6" fillId="0" borderId="42" xfId="5" applyNumberFormat="1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horizontal="center" vertical="center"/>
    </xf>
    <xf numFmtId="167" fontId="6" fillId="0" borderId="1" xfId="5" applyNumberFormat="1" applyFont="1" applyFill="1" applyBorder="1" applyAlignment="1">
      <alignment horizontal="center" vertical="center"/>
    </xf>
    <xf numFmtId="167" fontId="6" fillId="0" borderId="52" xfId="5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top"/>
    </xf>
    <xf numFmtId="2" fontId="0" fillId="0" borderId="0" xfId="0" applyNumberFormat="1" applyFill="1"/>
    <xf numFmtId="0" fontId="13" fillId="0" borderId="0" xfId="0" applyFont="1" applyFill="1" applyBorder="1" applyAlignment="1">
      <alignment vertical="top"/>
    </xf>
    <xf numFmtId="0" fontId="12" fillId="3" borderId="52" xfId="0" applyFont="1" applyFill="1" applyBorder="1" applyAlignment="1">
      <alignment vertical="top" wrapText="1"/>
    </xf>
    <xf numFmtId="0" fontId="6" fillId="3" borderId="52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9" fillId="32" borderId="5" xfId="0" applyNumberFormat="1" applyFont="1" applyFill="1" applyBorder="1" applyAlignment="1">
      <alignment horizontal="center" vertical="center"/>
    </xf>
    <xf numFmtId="2" fontId="46" fillId="3" borderId="0" xfId="0" applyNumberFormat="1" applyFont="1" applyFill="1"/>
    <xf numFmtId="4" fontId="9" fillId="32" borderId="4" xfId="0" applyNumberFormat="1" applyFont="1" applyFill="1" applyBorder="1" applyAlignment="1">
      <alignment horizontal="center" vertical="center"/>
    </xf>
    <xf numFmtId="4" fontId="9" fillId="32" borderId="20" xfId="0" applyNumberFormat="1" applyFont="1" applyFill="1" applyBorder="1" applyAlignment="1">
      <alignment horizontal="center" vertical="center"/>
    </xf>
    <xf numFmtId="4" fontId="9" fillId="32" borderId="8" xfId="0" applyNumberFormat="1" applyFont="1" applyFill="1" applyBorder="1" applyAlignment="1">
      <alignment horizontal="center" vertical="center"/>
    </xf>
    <xf numFmtId="4" fontId="9" fillId="32" borderId="3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2" fontId="6" fillId="33" borderId="0" xfId="0" applyNumberFormat="1" applyFont="1" applyFill="1"/>
    <xf numFmtId="9" fontId="28" fillId="33" borderId="0" xfId="2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2" fontId="7" fillId="33" borderId="0" xfId="0" applyNumberFormat="1" applyFont="1" applyFill="1" applyAlignment="1">
      <alignment wrapText="1"/>
    </xf>
    <xf numFmtId="4" fontId="9" fillId="33" borderId="1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/>
    <xf numFmtId="4" fontId="6" fillId="33" borderId="0" xfId="0" applyNumberFormat="1" applyFont="1" applyFill="1"/>
    <xf numFmtId="4" fontId="9" fillId="32" borderId="28" xfId="0" applyNumberFormat="1" applyFont="1" applyFill="1" applyBorder="1" applyAlignment="1">
      <alignment horizontal="center" vertical="center"/>
    </xf>
    <xf numFmtId="4" fontId="9" fillId="32" borderId="31" xfId="0" applyNumberFormat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top" wrapText="1"/>
    </xf>
    <xf numFmtId="0" fontId="12" fillId="0" borderId="56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center" vertical="center"/>
    </xf>
    <xf numFmtId="0" fontId="6" fillId="0" borderId="19" xfId="0" quotePrefix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4" fontId="9" fillId="0" borderId="1" xfId="5" applyNumberFormat="1" applyFont="1" applyFill="1" applyBorder="1" applyAlignment="1">
      <alignment horizontal="center" vertical="center" wrapText="1"/>
    </xf>
    <xf numFmtId="4" fontId="49" fillId="0" borderId="4" xfId="5" applyNumberFormat="1" applyFont="1" applyFill="1" applyBorder="1" applyAlignment="1">
      <alignment horizontal="center" vertical="center"/>
    </xf>
    <xf numFmtId="4" fontId="49" fillId="0" borderId="20" xfId="5" applyNumberFormat="1" applyFont="1" applyFill="1" applyBorder="1" applyAlignment="1">
      <alignment horizontal="center" vertical="center"/>
    </xf>
    <xf numFmtId="4" fontId="9" fillId="0" borderId="20" xfId="5" applyNumberFormat="1" applyFont="1" applyFill="1" applyBorder="1" applyAlignment="1">
      <alignment horizontal="center" vertical="center"/>
    </xf>
    <xf numFmtId="4" fontId="9" fillId="0" borderId="0" xfId="5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left" vertical="top"/>
    </xf>
    <xf numFmtId="4" fontId="6" fillId="0" borderId="0" xfId="5" applyNumberFormat="1" applyFont="1" applyFill="1"/>
    <xf numFmtId="0" fontId="9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/>
    </xf>
    <xf numFmtId="0" fontId="9" fillId="3" borderId="1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quotePrefix="1" applyFont="1" applyFill="1" applyBorder="1" applyAlignment="1">
      <alignment horizontal="center" vertical="center"/>
    </xf>
    <xf numFmtId="167" fontId="6" fillId="3" borderId="23" xfId="0" applyNumberFormat="1" applyFont="1" applyFill="1" applyBorder="1" applyAlignment="1">
      <alignment horizontal="center" vertical="center"/>
    </xf>
    <xf numFmtId="0" fontId="6" fillId="3" borderId="41" xfId="5" applyFont="1" applyFill="1" applyBorder="1" applyAlignment="1">
      <alignment horizontal="center" vertical="center"/>
    </xf>
    <xf numFmtId="0" fontId="6" fillId="3" borderId="42" xfId="5" applyFont="1" applyFill="1" applyBorder="1" applyAlignment="1">
      <alignment horizontal="center" vertical="center"/>
    </xf>
    <xf numFmtId="0" fontId="13" fillId="0" borderId="77" xfId="5" applyFont="1" applyFill="1" applyBorder="1" applyAlignment="1">
      <alignment horizontal="center" vertical="center"/>
    </xf>
    <xf numFmtId="0" fontId="13" fillId="0" borderId="43" xfId="5" applyFont="1" applyFill="1" applyBorder="1" applyAlignment="1">
      <alignment horizontal="center" vertical="center"/>
    </xf>
    <xf numFmtId="0" fontId="13" fillId="0" borderId="56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167" fontId="6" fillId="3" borderId="1" xfId="5" applyNumberFormat="1" applyFont="1" applyFill="1" applyBorder="1" applyAlignment="1">
      <alignment horizontal="center" vertical="center"/>
    </xf>
    <xf numFmtId="4" fontId="9" fillId="3" borderId="1" xfId="5" applyNumberFormat="1" applyFont="1" applyFill="1" applyBorder="1" applyAlignment="1">
      <alignment horizontal="center" vertical="center"/>
    </xf>
    <xf numFmtId="4" fontId="9" fillId="0" borderId="1" xfId="5" applyNumberFormat="1" applyFont="1" applyFill="1" applyBorder="1" applyAlignment="1">
      <alignment horizontal="center" vertical="center"/>
    </xf>
    <xf numFmtId="0" fontId="20" fillId="3" borderId="0" xfId="16" applyFont="1" applyFill="1" applyBorder="1" applyAlignment="1">
      <alignment horizontal="center" vertical="top" wrapText="1"/>
    </xf>
    <xf numFmtId="2" fontId="5" fillId="2" borderId="1" xfId="8" applyNumberFormat="1" applyFont="1" applyFill="1" applyBorder="1" applyAlignment="1">
      <alignment horizontal="center" vertical="center" wrapText="1"/>
    </xf>
    <xf numFmtId="168" fontId="5" fillId="2" borderId="1" xfId="8" applyNumberFormat="1" applyFont="1" applyFill="1" applyBorder="1" applyAlignment="1">
      <alignment horizontal="center" vertical="center" wrapText="1"/>
    </xf>
    <xf numFmtId="4" fontId="41" fillId="0" borderId="1" xfId="8" applyNumberFormat="1" applyFont="1" applyFill="1" applyBorder="1" applyAlignment="1">
      <alignment horizontal="center" vertical="center" wrapText="1"/>
    </xf>
    <xf numFmtId="4" fontId="5" fillId="2" borderId="1" xfId="8" applyNumberFormat="1" applyFont="1" applyFill="1" applyBorder="1" applyAlignment="1">
      <alignment horizontal="center" vertical="center" wrapText="1"/>
    </xf>
    <xf numFmtId="0" fontId="20" fillId="2" borderId="1" xfId="16" applyFont="1" applyFill="1" applyBorder="1" applyAlignment="1">
      <alignment horizontal="left" vertical="center" wrapText="1"/>
    </xf>
    <xf numFmtId="0" fontId="20" fillId="0" borderId="1" xfId="16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7" fontId="70" fillId="3" borderId="0" xfId="2" applyNumberFormat="1" applyFont="1" applyFill="1" applyAlignment="1">
      <alignment horizontal="left" vertical="top"/>
    </xf>
    <xf numFmtId="167" fontId="68" fillId="3" borderId="0" xfId="2" applyNumberFormat="1" applyFont="1" applyFill="1" applyAlignment="1">
      <alignment horizontal="left" vertical="top"/>
    </xf>
    <xf numFmtId="167" fontId="68" fillId="3" borderId="0" xfId="2" applyNumberFormat="1" applyFont="1" applyFill="1" applyAlignment="1">
      <alignment vertical="top"/>
    </xf>
    <xf numFmtId="167" fontId="68" fillId="0" borderId="0" xfId="2" applyNumberFormat="1" applyFont="1" applyAlignment="1">
      <alignment vertical="top"/>
    </xf>
    <xf numFmtId="4" fontId="13" fillId="0" borderId="0" xfId="0" applyNumberFormat="1" applyFont="1" applyFill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0" fontId="20" fillId="3" borderId="1" xfId="16" applyFont="1" applyFill="1" applyBorder="1" applyAlignment="1">
      <alignment horizontal="left" vertical="center" wrapText="1"/>
    </xf>
    <xf numFmtId="4" fontId="41" fillId="3" borderId="1" xfId="16" applyNumberFormat="1" applyFont="1" applyFill="1" applyBorder="1" applyAlignment="1">
      <alignment horizontal="center" vertical="center" wrapText="1"/>
    </xf>
    <xf numFmtId="49" fontId="20" fillId="0" borderId="1" xfId="16" applyNumberFormat="1" applyFont="1" applyFill="1" applyBorder="1" applyAlignment="1" applyProtection="1">
      <alignment horizontal="left" vertical="center" wrapText="1"/>
      <protection locked="0"/>
    </xf>
    <xf numFmtId="0" fontId="43" fillId="0" borderId="1" xfId="16" applyFont="1" applyFill="1" applyBorder="1" applyAlignment="1">
      <alignment horizontal="left" vertical="center" wrapText="1"/>
    </xf>
    <xf numFmtId="0" fontId="43" fillId="3" borderId="1" xfId="16" applyFont="1" applyFill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/>
    </xf>
    <xf numFmtId="0" fontId="13" fillId="0" borderId="8" xfId="10" applyFont="1" applyFill="1" applyBorder="1" applyAlignment="1">
      <alignment horizontal="left" vertical="center" wrapText="1"/>
    </xf>
    <xf numFmtId="1" fontId="13" fillId="0" borderId="8" xfId="10" applyNumberFormat="1" applyFont="1" applyFill="1" applyBorder="1" applyAlignment="1">
      <alignment horizontal="center" vertical="center"/>
    </xf>
    <xf numFmtId="169" fontId="6" fillId="0" borderId="8" xfId="10" applyNumberFormat="1" applyFont="1" applyFill="1" applyBorder="1" applyAlignment="1">
      <alignment horizontal="center" vertical="center"/>
    </xf>
    <xf numFmtId="2" fontId="13" fillId="0" borderId="8" xfId="8" applyNumberFormat="1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 wrapText="1"/>
    </xf>
    <xf numFmtId="1" fontId="13" fillId="0" borderId="1" xfId="10" applyNumberFormat="1" applyFont="1" applyFill="1" applyBorder="1" applyAlignment="1">
      <alignment horizontal="center" vertical="center"/>
    </xf>
    <xf numFmtId="2" fontId="13" fillId="0" borderId="1" xfId="10" applyNumberFormat="1" applyFont="1" applyFill="1" applyBorder="1" applyAlignment="1">
      <alignment horizontal="center" vertical="center"/>
    </xf>
    <xf numFmtId="169" fontId="6" fillId="0" borderId="1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2" fontId="13" fillId="0" borderId="1" xfId="8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quotePrefix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10" xfId="0" applyFont="1" applyFill="1" applyBorder="1" applyAlignment="1"/>
    <xf numFmtId="0" fontId="6" fillId="0" borderId="2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3" fillId="0" borderId="0" xfId="0" applyFont="1"/>
    <xf numFmtId="0" fontId="6" fillId="5" borderId="0" xfId="5" applyFont="1" applyFill="1"/>
    <xf numFmtId="0" fontId="25" fillId="3" borderId="31" xfId="5" applyFont="1" applyFill="1" applyBorder="1" applyAlignment="1">
      <alignment horizontal="center" vertical="center"/>
    </xf>
    <xf numFmtId="0" fontId="25" fillId="3" borderId="78" xfId="5" applyFont="1" applyFill="1" applyBorder="1" applyAlignment="1">
      <alignment horizontal="center" vertical="center"/>
    </xf>
    <xf numFmtId="0" fontId="25" fillId="3" borderId="21" xfId="5" applyFont="1" applyFill="1" applyBorder="1" applyAlignment="1">
      <alignment horizontal="center" vertical="center"/>
    </xf>
    <xf numFmtId="0" fontId="25" fillId="3" borderId="79" xfId="5" applyFont="1" applyFill="1" applyBorder="1" applyAlignment="1">
      <alignment horizontal="center" vertical="center"/>
    </xf>
    <xf numFmtId="0" fontId="25" fillId="3" borderId="67" xfId="5" applyFont="1" applyFill="1" applyBorder="1" applyAlignment="1">
      <alignment horizontal="center" vertical="center"/>
    </xf>
    <xf numFmtId="0" fontId="25" fillId="3" borderId="18" xfId="5" applyFont="1" applyFill="1" applyBorder="1" applyAlignment="1">
      <alignment horizontal="center" vertical="center"/>
    </xf>
    <xf numFmtId="0" fontId="25" fillId="3" borderId="3" xfId="5" applyFont="1" applyFill="1" applyBorder="1" applyAlignment="1">
      <alignment horizontal="center" vertical="center"/>
    </xf>
    <xf numFmtId="167" fontId="25" fillId="3" borderId="3" xfId="5" applyNumberFormat="1" applyFont="1" applyFill="1" applyBorder="1" applyAlignment="1">
      <alignment horizontal="center" vertical="center"/>
    </xf>
    <xf numFmtId="4" fontId="49" fillId="3" borderId="21" xfId="5" applyNumberFormat="1" applyFont="1" applyFill="1" applyBorder="1" applyAlignment="1">
      <alignment horizontal="center" vertical="center"/>
    </xf>
    <xf numFmtId="4" fontId="49" fillId="0" borderId="3" xfId="5" applyNumberFormat="1" applyFont="1" applyFill="1" applyBorder="1" applyAlignment="1">
      <alignment horizontal="center" vertical="center"/>
    </xf>
    <xf numFmtId="0" fontId="25" fillId="3" borderId="28" xfId="5" applyFont="1" applyFill="1" applyBorder="1" applyAlignment="1">
      <alignment horizontal="center" vertical="center"/>
    </xf>
    <xf numFmtId="0" fontId="25" fillId="3" borderId="80" xfId="5" applyFont="1" applyFill="1" applyBorder="1" applyAlignment="1">
      <alignment horizontal="center" vertical="center"/>
    </xf>
    <xf numFmtId="0" fontId="6" fillId="0" borderId="83" xfId="5" applyFont="1" applyFill="1" applyBorder="1" applyAlignment="1">
      <alignment horizontal="center" vertical="center"/>
    </xf>
    <xf numFmtId="0" fontId="6" fillId="0" borderId="84" xfId="5" applyFont="1" applyFill="1" applyBorder="1" applyAlignment="1">
      <alignment horizontal="center" vertical="center"/>
    </xf>
    <xf numFmtId="0" fontId="6" fillId="0" borderId="85" xfId="5" applyFont="1" applyFill="1" applyBorder="1" applyAlignment="1">
      <alignment horizontal="center" vertical="center"/>
    </xf>
    <xf numFmtId="0" fontId="6" fillId="0" borderId="87" xfId="5" applyFont="1" applyFill="1" applyBorder="1" applyAlignment="1">
      <alignment horizontal="center" vertical="center"/>
    </xf>
    <xf numFmtId="167" fontId="6" fillId="0" borderId="88" xfId="5" applyNumberFormat="1" applyFont="1" applyFill="1" applyBorder="1" applyAlignment="1">
      <alignment horizontal="center" vertical="center"/>
    </xf>
    <xf numFmtId="4" fontId="9" fillId="0" borderId="88" xfId="5" applyNumberFormat="1" applyFont="1" applyFill="1" applyBorder="1" applyAlignment="1">
      <alignment horizontal="center" vertical="center"/>
    </xf>
    <xf numFmtId="4" fontId="9" fillId="0" borderId="89" xfId="5" applyNumberFormat="1" applyFont="1" applyFill="1" applyBorder="1" applyAlignment="1">
      <alignment horizontal="center" vertical="center"/>
    </xf>
    <xf numFmtId="4" fontId="9" fillId="0" borderId="91" xfId="5" applyNumberFormat="1" applyFont="1" applyFill="1" applyBorder="1" applyAlignment="1">
      <alignment horizontal="center" vertical="center"/>
    </xf>
    <xf numFmtId="0" fontId="6" fillId="0" borderId="30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center" vertical="center"/>
    </xf>
    <xf numFmtId="167" fontId="6" fillId="0" borderId="20" xfId="5" applyNumberFormat="1" applyFont="1" applyFill="1" applyBorder="1" applyAlignment="1">
      <alignment horizontal="center" vertical="center"/>
    </xf>
    <xf numFmtId="4" fontId="9" fillId="0" borderId="93" xfId="5" applyNumberFormat="1" applyFont="1" applyFill="1" applyBorder="1" applyAlignment="1">
      <alignment horizontal="center" vertical="center"/>
    </xf>
    <xf numFmtId="0" fontId="6" fillId="0" borderId="32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67" xfId="5" applyFont="1" applyFill="1" applyBorder="1" applyAlignment="1">
      <alignment horizontal="center" vertical="center"/>
    </xf>
    <xf numFmtId="0" fontId="6" fillId="0" borderId="98" xfId="5" applyFont="1" applyFill="1" applyBorder="1" applyAlignment="1">
      <alignment horizontal="center" vertical="center"/>
    </xf>
    <xf numFmtId="0" fontId="6" fillId="0" borderId="99" xfId="5" applyFont="1" applyFill="1" applyBorder="1" applyAlignment="1">
      <alignment horizontal="center" vertical="center"/>
    </xf>
    <xf numFmtId="0" fontId="6" fillId="0" borderId="100" xfId="5" applyFont="1" applyFill="1" applyBorder="1" applyAlignment="1">
      <alignment horizontal="center" vertical="center"/>
    </xf>
    <xf numFmtId="0" fontId="6" fillId="0" borderId="102" xfId="5" applyFont="1" applyFill="1" applyBorder="1" applyAlignment="1">
      <alignment horizontal="center" vertical="center"/>
    </xf>
    <xf numFmtId="167" fontId="6" fillId="0" borderId="103" xfId="5" applyNumberFormat="1" applyFont="1" applyFill="1" applyBorder="1" applyAlignment="1">
      <alignment horizontal="center" vertical="center"/>
    </xf>
    <xf numFmtId="4" fontId="9" fillId="0" borderId="103" xfId="5" applyNumberFormat="1" applyFont="1" applyFill="1" applyBorder="1" applyAlignment="1">
      <alignment horizontal="center" vertical="center"/>
    </xf>
    <xf numFmtId="0" fontId="6" fillId="0" borderId="47" xfId="5" applyFont="1" applyFill="1" applyBorder="1" applyAlignment="1">
      <alignment vertical="center"/>
    </xf>
    <xf numFmtId="0" fontId="6" fillId="0" borderId="16" xfId="5" applyFont="1" applyFill="1" applyBorder="1" applyAlignment="1">
      <alignment vertical="center"/>
    </xf>
    <xf numFmtId="0" fontId="6" fillId="0" borderId="11" xfId="5" applyFont="1" applyFill="1" applyBorder="1" applyAlignment="1">
      <alignment vertical="center"/>
    </xf>
    <xf numFmtId="0" fontId="6" fillId="0" borderId="17" xfId="5" applyFont="1" applyFill="1" applyBorder="1" applyAlignment="1">
      <alignment vertical="center"/>
    </xf>
    <xf numFmtId="0" fontId="6" fillId="0" borderId="49" xfId="5" applyFont="1" applyFill="1" applyBorder="1" applyAlignment="1">
      <alignment vertical="center"/>
    </xf>
    <xf numFmtId="0" fontId="6" fillId="0" borderId="13" xfId="5" applyFont="1" applyFill="1" applyBorder="1" applyAlignment="1">
      <alignment horizontal="center" vertical="center"/>
    </xf>
    <xf numFmtId="4" fontId="49" fillId="0" borderId="5" xfId="5" applyNumberFormat="1" applyFont="1" applyFill="1" applyBorder="1" applyAlignment="1">
      <alignment horizontal="center" vertical="center"/>
    </xf>
    <xf numFmtId="0" fontId="25" fillId="0" borderId="26" xfId="5" applyFont="1" applyFill="1" applyBorder="1" applyAlignment="1">
      <alignment horizontal="center" vertical="center"/>
    </xf>
    <xf numFmtId="0" fontId="25" fillId="0" borderId="2" xfId="5" applyFont="1" applyFill="1" applyBorder="1" applyAlignment="1">
      <alignment horizontal="center" vertical="center"/>
    </xf>
    <xf numFmtId="0" fontId="25" fillId="0" borderId="60" xfId="5" applyFont="1" applyFill="1" applyBorder="1" applyAlignment="1">
      <alignment horizontal="center" vertical="center"/>
    </xf>
    <xf numFmtId="0" fontId="25" fillId="0" borderId="6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horizontal="center" vertical="center"/>
    </xf>
    <xf numFmtId="167" fontId="25" fillId="0" borderId="4" xfId="5" applyNumberFormat="1" applyFont="1" applyFill="1" applyBorder="1" applyAlignment="1">
      <alignment horizontal="center" vertical="center"/>
    </xf>
    <xf numFmtId="4" fontId="49" fillId="0" borderId="28" xfId="5" applyNumberFormat="1" applyFont="1" applyFill="1" applyBorder="1" applyAlignment="1">
      <alignment horizontal="center" vertical="center"/>
    </xf>
    <xf numFmtId="4" fontId="9" fillId="0" borderId="104" xfId="5" applyNumberFormat="1" applyFont="1" applyFill="1" applyBorder="1" applyAlignment="1">
      <alignment horizontal="center" vertical="center"/>
    </xf>
    <xf numFmtId="0" fontId="73" fillId="0" borderId="15" xfId="0" applyFont="1" applyFill="1" applyBorder="1"/>
    <xf numFmtId="1" fontId="6" fillId="0" borderId="5" xfId="5" applyNumberFormat="1" applyFont="1" applyFill="1" applyBorder="1" applyAlignment="1">
      <alignment horizontal="center" vertical="center"/>
    </xf>
    <xf numFmtId="1" fontId="6" fillId="0" borderId="3" xfId="5" applyNumberFormat="1" applyFont="1" applyFill="1" applyBorder="1" applyAlignment="1">
      <alignment horizontal="center" vertical="center"/>
    </xf>
    <xf numFmtId="1" fontId="6" fillId="0" borderId="20" xfId="5" applyNumberFormat="1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vertical="center"/>
    </xf>
    <xf numFmtId="0" fontId="6" fillId="0" borderId="42" xfId="5" applyFont="1" applyFill="1" applyBorder="1" applyAlignment="1">
      <alignment horizontal="center" vertical="center"/>
    </xf>
    <xf numFmtId="0" fontId="6" fillId="0" borderId="77" xfId="5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vertical="center"/>
    </xf>
    <xf numFmtId="0" fontId="6" fillId="0" borderId="56" xfId="5" applyFont="1" applyFill="1" applyBorder="1" applyAlignment="1">
      <alignment vertical="center"/>
    </xf>
    <xf numFmtId="1" fontId="6" fillId="0" borderId="1" xfId="5" applyNumberFormat="1" applyFont="1" applyFill="1" applyBorder="1" applyAlignment="1">
      <alignment horizontal="center" vertical="center"/>
    </xf>
    <xf numFmtId="0" fontId="74" fillId="0" borderId="0" xfId="5" applyFont="1" applyFill="1" applyAlignment="1">
      <alignment horizontal="center"/>
    </xf>
    <xf numFmtId="0" fontId="74" fillId="0" borderId="0" xfId="5" applyFont="1" applyFill="1" applyBorder="1" applyAlignment="1">
      <alignment horizontal="center"/>
    </xf>
    <xf numFmtId="0" fontId="75" fillId="0" borderId="0" xfId="5" applyFont="1" applyFill="1" applyAlignment="1">
      <alignment horizontal="center" wrapText="1"/>
    </xf>
    <xf numFmtId="0" fontId="76" fillId="0" borderId="0" xfId="0" applyNumberFormat="1" applyFont="1" applyFill="1"/>
    <xf numFmtId="0" fontId="77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6" fillId="0" borderId="0" xfId="0" applyNumberFormat="1" applyFont="1" applyFill="1" applyAlignment="1">
      <alignment horizontal="center"/>
    </xf>
    <xf numFmtId="49" fontId="76" fillId="0" borderId="0" xfId="0" applyNumberFormat="1" applyFont="1" applyFill="1" applyAlignment="1">
      <alignment horizontal="center"/>
    </xf>
    <xf numFmtId="2" fontId="77" fillId="0" borderId="0" xfId="0" applyNumberFormat="1" applyFont="1" applyFill="1" applyAlignment="1">
      <alignment horizontal="center"/>
    </xf>
    <xf numFmtId="0" fontId="76" fillId="0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0" fontId="9" fillId="3" borderId="0" xfId="5" applyFont="1" applyFill="1" applyBorder="1" applyAlignment="1">
      <alignment horizontal="left" vertical="center" wrapText="1"/>
    </xf>
    <xf numFmtId="0" fontId="6" fillId="3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167" fontId="6" fillId="3" borderId="0" xfId="5" applyNumberFormat="1" applyFont="1" applyFill="1" applyBorder="1" applyAlignment="1">
      <alignment horizontal="center" vertical="center"/>
    </xf>
    <xf numFmtId="4" fontId="9" fillId="3" borderId="0" xfId="5" applyNumberFormat="1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center" vertical="center"/>
    </xf>
    <xf numFmtId="4" fontId="9" fillId="3" borderId="3" xfId="5" applyNumberFormat="1" applyFont="1" applyFill="1" applyBorder="1" applyAlignment="1">
      <alignment horizontal="center" vertical="center"/>
    </xf>
    <xf numFmtId="4" fontId="9" fillId="3" borderId="20" xfId="5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5" applyFont="1" applyFill="1"/>
    <xf numFmtId="2" fontId="0" fillId="0" borderId="0" xfId="0" applyNumberFormat="1"/>
    <xf numFmtId="0" fontId="79" fillId="0" borderId="0" xfId="16" applyFont="1" applyFill="1" applyBorder="1" applyAlignment="1">
      <alignment vertical="top" wrapText="1"/>
    </xf>
    <xf numFmtId="0" fontId="79" fillId="0" borderId="0" xfId="7" applyNumberFormat="1" applyFont="1" applyFill="1" applyBorder="1" applyAlignment="1" applyProtection="1">
      <alignment vertical="center" wrapText="1"/>
    </xf>
    <xf numFmtId="0" fontId="79" fillId="0" borderId="64" xfId="8" applyFont="1" applyFill="1" applyBorder="1" applyAlignment="1">
      <alignment vertical="center" wrapText="1"/>
    </xf>
    <xf numFmtId="0" fontId="79" fillId="0" borderId="65" xfId="8" applyFont="1" applyFill="1" applyBorder="1" applyAlignment="1">
      <alignment vertical="center" wrapText="1"/>
    </xf>
    <xf numFmtId="49" fontId="80" fillId="0" borderId="0" xfId="16" applyNumberFormat="1" applyFont="1" applyFill="1" applyBorder="1" applyAlignment="1" applyProtection="1">
      <alignment vertical="center" wrapText="1"/>
      <protection locked="0"/>
    </xf>
    <xf numFmtId="0" fontId="79" fillId="0" borderId="0" xfId="0" quotePrefix="1" applyNumberFormat="1" applyFont="1" applyFill="1" applyBorder="1" applyAlignment="1">
      <alignment horizontal="center" vertical="center"/>
    </xf>
    <xf numFmtId="49" fontId="81" fillId="0" borderId="0" xfId="16" applyNumberFormat="1" applyFont="1" applyFill="1" applyBorder="1" applyAlignment="1" applyProtection="1">
      <alignment horizontal="center" vertical="center" wrapText="1"/>
      <protection locked="0"/>
    </xf>
    <xf numFmtId="0" fontId="82" fillId="0" borderId="44" xfId="11" quotePrefix="1" applyNumberFormat="1" applyFont="1" applyFill="1" applyBorder="1" applyAlignment="1">
      <alignment horizontal="center"/>
    </xf>
    <xf numFmtId="0" fontId="79" fillId="0" borderId="0" xfId="0" quotePrefix="1" applyNumberFormat="1" applyFont="1" applyFill="1" applyBorder="1" applyAlignment="1">
      <alignment vertical="center"/>
    </xf>
    <xf numFmtId="0" fontId="79" fillId="0" borderId="0" xfId="16" applyFont="1" applyFill="1" applyBorder="1" applyAlignment="1">
      <alignment vertical="center" wrapText="1"/>
    </xf>
    <xf numFmtId="0" fontId="85" fillId="0" borderId="0" xfId="0" applyFont="1" applyFill="1"/>
    <xf numFmtId="2" fontId="20" fillId="3" borderId="0" xfId="16" applyNumberFormat="1" applyFont="1" applyFill="1" applyBorder="1" applyAlignment="1">
      <alignment horizontal="center" vertical="center" wrapText="1"/>
    </xf>
    <xf numFmtId="0" fontId="82" fillId="0" borderId="0" xfId="11" quotePrefix="1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/>
    </xf>
    <xf numFmtId="4" fontId="20" fillId="3" borderId="0" xfId="16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top" wrapText="1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4" xfId="0" quotePrefix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top" wrapText="1"/>
    </xf>
    <xf numFmtId="2" fontId="20" fillId="0" borderId="0" xfId="16" applyNumberFormat="1" applyFont="1" applyFill="1" applyBorder="1" applyAlignment="1">
      <alignment horizontal="center" vertical="center" wrapText="1"/>
    </xf>
    <xf numFmtId="0" fontId="16" fillId="0" borderId="0" xfId="16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6" fillId="3" borderId="0" xfId="0" applyFont="1" applyFill="1" applyAlignment="1">
      <alignment wrapText="1"/>
    </xf>
    <xf numFmtId="0" fontId="6" fillId="3" borderId="23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/>
    </xf>
    <xf numFmtId="0" fontId="6" fillId="3" borderId="15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3" borderId="23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" xfId="0" applyFont="1" applyFill="1" applyBorder="1" applyAlignment="1">
      <alignment horizontal="center" vertical="center"/>
    </xf>
    <xf numFmtId="0" fontId="6" fillId="34" borderId="6" xfId="0" quotePrefix="1" applyFont="1" applyFill="1" applyBorder="1" applyAlignment="1">
      <alignment horizontal="center" vertical="center"/>
    </xf>
    <xf numFmtId="0" fontId="6" fillId="34" borderId="4" xfId="0" applyFont="1" applyFill="1" applyBorder="1" applyAlignment="1">
      <alignment horizontal="center" vertical="center"/>
    </xf>
    <xf numFmtId="167" fontId="6" fillId="34" borderId="4" xfId="0" applyNumberFormat="1" applyFont="1" applyFill="1" applyBorder="1" applyAlignment="1">
      <alignment horizontal="center" vertical="center"/>
    </xf>
    <xf numFmtId="4" fontId="9" fillId="34" borderId="28" xfId="0" applyNumberFormat="1" applyFont="1" applyFill="1" applyBorder="1" applyAlignment="1">
      <alignment horizontal="center" vertical="center"/>
    </xf>
    <xf numFmtId="4" fontId="9" fillId="34" borderId="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quotePrefix="1" applyFont="1" applyFill="1" applyBorder="1" applyAlignment="1">
      <alignment horizontal="center" vertical="center"/>
    </xf>
    <xf numFmtId="167" fontId="6" fillId="34" borderId="5" xfId="0" applyNumberFormat="1" applyFont="1" applyFill="1" applyBorder="1" applyAlignment="1">
      <alignment horizontal="center" vertical="center"/>
    </xf>
    <xf numFmtId="4" fontId="9" fillId="34" borderId="5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quotePrefix="1" applyFont="1" applyFill="1" applyBorder="1" applyAlignment="1">
      <alignment horizontal="center" vertical="center"/>
    </xf>
    <xf numFmtId="0" fontId="6" fillId="35" borderId="5" xfId="0" applyFont="1" applyFill="1" applyBorder="1" applyAlignment="1">
      <alignment horizontal="center" vertical="center"/>
    </xf>
    <xf numFmtId="167" fontId="6" fillId="35" borderId="5" xfId="0" applyNumberFormat="1" applyFont="1" applyFill="1" applyBorder="1" applyAlignment="1">
      <alignment horizontal="center" vertical="center"/>
    </xf>
    <xf numFmtId="4" fontId="9" fillId="35" borderId="5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center"/>
    </xf>
    <xf numFmtId="0" fontId="6" fillId="35" borderId="2" xfId="0" applyFont="1" applyFill="1" applyBorder="1" applyAlignment="1">
      <alignment horizontal="center" vertical="center"/>
    </xf>
    <xf numFmtId="0" fontId="6" fillId="35" borderId="6" xfId="0" quotePrefix="1" applyFont="1" applyFill="1" applyBorder="1" applyAlignment="1">
      <alignment horizontal="center" vertical="center"/>
    </xf>
    <xf numFmtId="0" fontId="6" fillId="35" borderId="4" xfId="0" applyFont="1" applyFill="1" applyBorder="1" applyAlignment="1">
      <alignment horizontal="center" vertical="center"/>
    </xf>
    <xf numFmtId="167" fontId="6" fillId="35" borderId="4" xfId="0" applyNumberFormat="1" applyFont="1" applyFill="1" applyBorder="1" applyAlignment="1">
      <alignment horizontal="center" vertical="center"/>
    </xf>
    <xf numFmtId="4" fontId="9" fillId="35" borderId="28" xfId="0" applyNumberFormat="1" applyFont="1" applyFill="1" applyBorder="1" applyAlignment="1">
      <alignment horizontal="center" vertical="center"/>
    </xf>
    <xf numFmtId="4" fontId="9" fillId="35" borderId="4" xfId="0" applyNumberFormat="1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40" xfId="0" quotePrefix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167" fontId="6" fillId="35" borderId="23" xfId="0" applyNumberFormat="1" applyFont="1" applyFill="1" applyBorder="1" applyAlignment="1">
      <alignment horizontal="center" vertical="center"/>
    </xf>
    <xf numFmtId="4" fontId="9" fillId="35" borderId="22" xfId="0" applyNumberFormat="1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7" xfId="0" applyFont="1" applyFill="1" applyBorder="1" applyAlignment="1">
      <alignment horizontal="center" vertical="center"/>
    </xf>
    <xf numFmtId="0" fontId="6" fillId="35" borderId="37" xfId="0" quotePrefix="1" applyFont="1" applyFill="1" applyBorder="1" applyAlignment="1">
      <alignment horizontal="center" vertical="center"/>
    </xf>
    <xf numFmtId="0" fontId="6" fillId="35" borderId="8" xfId="0" applyFont="1" applyFill="1" applyBorder="1" applyAlignment="1">
      <alignment horizontal="center" vertical="center"/>
    </xf>
    <xf numFmtId="167" fontId="6" fillId="35" borderId="8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30" xfId="0" quotePrefix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167" fontId="6" fillId="35" borderId="20" xfId="0" applyNumberFormat="1" applyFont="1" applyFill="1" applyBorder="1" applyAlignment="1">
      <alignment horizontal="center" vertical="center"/>
    </xf>
    <xf numFmtId="4" fontId="9" fillId="35" borderId="31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8" xfId="0" quotePrefix="1" applyFont="1" applyFill="1" applyBorder="1" applyAlignment="1">
      <alignment horizontal="center" vertical="center"/>
    </xf>
    <xf numFmtId="0" fontId="6" fillId="35" borderId="3" xfId="0" applyFont="1" applyFill="1" applyBorder="1" applyAlignment="1">
      <alignment horizontal="center" vertical="center"/>
    </xf>
    <xf numFmtId="167" fontId="6" fillId="35" borderId="3" xfId="0" applyNumberFormat="1" applyFont="1" applyFill="1" applyBorder="1" applyAlignment="1">
      <alignment horizontal="center" vertical="center"/>
    </xf>
    <xf numFmtId="4" fontId="9" fillId="35" borderId="3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 vertical="top" wrapText="1"/>
    </xf>
    <xf numFmtId="0" fontId="86" fillId="3" borderId="0" xfId="0" applyFont="1" applyFill="1" applyAlignment="1">
      <alignment horizontal="left"/>
    </xf>
    <xf numFmtId="0" fontId="6" fillId="35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35" borderId="9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4" fontId="9" fillId="35" borderId="21" xfId="0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7" fontId="6" fillId="34" borderId="3" xfId="0" applyNumberFormat="1" applyFont="1" applyFill="1" applyBorder="1" applyAlignment="1">
      <alignment horizontal="center" vertical="center"/>
    </xf>
    <xf numFmtId="4" fontId="9" fillId="34" borderId="3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top" wrapText="1"/>
    </xf>
    <xf numFmtId="0" fontId="13" fillId="3" borderId="17" xfId="0" applyFont="1" applyFill="1" applyBorder="1"/>
    <xf numFmtId="0" fontId="13" fillId="3" borderId="23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0" xfId="0" quotePrefix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67" fontId="6" fillId="34" borderId="20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 vertical="center"/>
    </xf>
    <xf numFmtId="0" fontId="6" fillId="34" borderId="7" xfId="0" applyFont="1" applyFill="1" applyBorder="1" applyAlignment="1">
      <alignment horizontal="center" vertical="center"/>
    </xf>
    <xf numFmtId="0" fontId="6" fillId="34" borderId="37" xfId="0" quotePrefix="1" applyFont="1" applyFill="1" applyBorder="1" applyAlignment="1">
      <alignment horizontal="center" vertical="center"/>
    </xf>
    <xf numFmtId="167" fontId="6" fillId="34" borderId="8" xfId="0" applyNumberFormat="1" applyFont="1" applyFill="1" applyBorder="1" applyAlignment="1">
      <alignment horizontal="center" vertical="center"/>
    </xf>
    <xf numFmtId="0" fontId="6" fillId="34" borderId="18" xfId="0" quotePrefix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6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4" fontId="6" fillId="0" borderId="0" xfId="0" applyNumberFormat="1" applyFont="1" applyFill="1" applyAlignment="1"/>
    <xf numFmtId="4" fontId="18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8" xfId="0" quotePrefix="1" applyFont="1" applyFill="1" applyBorder="1" applyAlignment="1">
      <alignment horizontal="center"/>
    </xf>
    <xf numFmtId="0" fontId="6" fillId="34" borderId="3" xfId="0" applyFont="1" applyFill="1" applyBorder="1" applyAlignment="1">
      <alignment horizontal="center"/>
    </xf>
    <xf numFmtId="167" fontId="6" fillId="34" borderId="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3" xfId="0" applyNumberFormat="1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" xfId="0" applyFont="1" applyFill="1" applyBorder="1" applyAlignment="1">
      <alignment horizontal="center"/>
    </xf>
    <xf numFmtId="0" fontId="6" fillId="34" borderId="8" xfId="0" applyFont="1" applyFill="1" applyBorder="1" applyAlignment="1">
      <alignment horizontal="center"/>
    </xf>
    <xf numFmtId="0" fontId="6" fillId="35" borderId="18" xfId="0" quotePrefix="1" applyFont="1" applyFill="1" applyBorder="1" applyAlignment="1">
      <alignment horizontal="center"/>
    </xf>
    <xf numFmtId="0" fontId="6" fillId="35" borderId="8" xfId="0" applyFont="1" applyFill="1" applyBorder="1" applyAlignment="1">
      <alignment horizontal="center"/>
    </xf>
    <xf numFmtId="167" fontId="6" fillId="35" borderId="3" xfId="0" applyNumberFormat="1" applyFont="1" applyFill="1" applyBorder="1" applyAlignment="1">
      <alignment horizontal="center"/>
    </xf>
    <xf numFmtId="4" fontId="9" fillId="35" borderId="21" xfId="0" applyNumberFormat="1" applyFont="1" applyFill="1" applyBorder="1" applyAlignment="1">
      <alignment horizontal="center"/>
    </xf>
    <xf numFmtId="4" fontId="9" fillId="35" borderId="3" xfId="0" applyNumberFormat="1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7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7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" xfId="0" applyFont="1" applyFill="1" applyBorder="1" applyAlignment="1">
      <alignment horizontal="center"/>
    </xf>
    <xf numFmtId="0" fontId="6" fillId="35" borderId="4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quotePrefix="1" applyFont="1" applyFill="1" applyBorder="1" applyAlignment="1">
      <alignment horizontal="center"/>
    </xf>
    <xf numFmtId="0" fontId="6" fillId="35" borderId="5" xfId="0" applyFont="1" applyFill="1" applyBorder="1" applyAlignment="1">
      <alignment horizontal="center"/>
    </xf>
    <xf numFmtId="167" fontId="6" fillId="35" borderId="5" xfId="0" applyNumberFormat="1" applyFont="1" applyFill="1" applyBorder="1" applyAlignment="1">
      <alignment horizontal="center"/>
    </xf>
    <xf numFmtId="4" fontId="9" fillId="35" borderId="22" xfId="0" applyNumberFormat="1" applyFont="1" applyFill="1" applyBorder="1" applyAlignment="1">
      <alignment horizontal="center"/>
    </xf>
    <xf numFmtId="4" fontId="9" fillId="35" borderId="5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1" fontId="20" fillId="3" borderId="1" xfId="16" applyNumberFormat="1" applyFont="1" applyFill="1" applyBorder="1" applyAlignment="1">
      <alignment horizontal="center" vertical="center" wrapText="1"/>
    </xf>
    <xf numFmtId="168" fontId="20" fillId="3" borderId="1" xfId="16" applyNumberFormat="1" applyFont="1" applyFill="1" applyBorder="1" applyAlignment="1">
      <alignment horizontal="center" vertical="center" wrapText="1"/>
    </xf>
    <xf numFmtId="4" fontId="20" fillId="3" borderId="1" xfId="16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13" fillId="36" borderId="4" xfId="10" applyFont="1" applyFill="1" applyBorder="1" applyAlignment="1">
      <alignment horizontal="left" vertical="center" wrapText="1"/>
    </xf>
    <xf numFmtId="1" fontId="13" fillId="36" borderId="4" xfId="10" applyNumberFormat="1" applyFont="1" applyFill="1" applyBorder="1" applyAlignment="1">
      <alignment horizontal="center" vertical="center"/>
    </xf>
    <xf numFmtId="169" fontId="6" fillId="36" borderId="4" xfId="10" applyNumberFormat="1" applyFont="1" applyFill="1" applyBorder="1" applyAlignment="1">
      <alignment horizontal="center" vertical="center"/>
    </xf>
    <xf numFmtId="2" fontId="13" fillId="36" borderId="4" xfId="8" applyNumberFormat="1" applyFont="1" applyFill="1" applyBorder="1" applyAlignment="1">
      <alignment horizontal="center" vertical="center"/>
    </xf>
    <xf numFmtId="2" fontId="6" fillId="36" borderId="0" xfId="0" applyNumberFormat="1" applyFont="1" applyFill="1"/>
    <xf numFmtId="0" fontId="0" fillId="36" borderId="0" xfId="0" applyFill="1"/>
    <xf numFmtId="0" fontId="13" fillId="36" borderId="0" xfId="10" applyFont="1" applyFill="1" applyBorder="1" applyAlignment="1">
      <alignment vertical="top"/>
    </xf>
    <xf numFmtId="0" fontId="13" fillId="36" borderId="5" xfId="10" applyFont="1" applyFill="1" applyBorder="1" applyAlignment="1">
      <alignment horizontal="left" vertical="center" wrapText="1"/>
    </xf>
    <xf numFmtId="1" fontId="13" fillId="36" borderId="5" xfId="10" applyNumberFormat="1" applyFont="1" applyFill="1" applyBorder="1" applyAlignment="1">
      <alignment horizontal="center" vertical="center"/>
    </xf>
    <xf numFmtId="169" fontId="6" fillId="36" borderId="5" xfId="10" applyNumberFormat="1" applyFont="1" applyFill="1" applyBorder="1" applyAlignment="1">
      <alignment horizontal="center" vertical="center"/>
    </xf>
    <xf numFmtId="2" fontId="13" fillId="36" borderId="5" xfId="8" applyNumberFormat="1" applyFont="1" applyFill="1" applyBorder="1" applyAlignment="1">
      <alignment horizontal="center" vertical="center"/>
    </xf>
    <xf numFmtId="1" fontId="13" fillId="36" borderId="4" xfId="10" applyNumberFormat="1" applyFont="1" applyFill="1" applyBorder="1" applyAlignment="1">
      <alignment horizontal="center" vertical="center" wrapText="1"/>
    </xf>
    <xf numFmtId="0" fontId="13" fillId="36" borderId="20" xfId="10" applyFont="1" applyFill="1" applyBorder="1" applyAlignment="1">
      <alignment horizontal="left" vertical="center" wrapText="1"/>
    </xf>
    <xf numFmtId="1" fontId="13" fillId="36" borderId="20" xfId="10" applyNumberFormat="1" applyFont="1" applyFill="1" applyBorder="1" applyAlignment="1">
      <alignment horizontal="center" vertical="center"/>
    </xf>
    <xf numFmtId="1" fontId="13" fillId="36" borderId="20" xfId="10" applyNumberFormat="1" applyFont="1" applyFill="1" applyBorder="1" applyAlignment="1">
      <alignment horizontal="center" vertical="center" wrapText="1"/>
    </xf>
    <xf numFmtId="169" fontId="6" fillId="36" borderId="20" xfId="10" applyNumberFormat="1" applyFont="1" applyFill="1" applyBorder="1" applyAlignment="1">
      <alignment horizontal="center" vertical="center"/>
    </xf>
    <xf numFmtId="2" fontId="13" fillId="36" borderId="20" xfId="8" applyNumberFormat="1" applyFont="1" applyFill="1" applyBorder="1" applyAlignment="1">
      <alignment horizontal="center" vertical="center"/>
    </xf>
    <xf numFmtId="49" fontId="13" fillId="36" borderId="4" xfId="10" applyNumberFormat="1" applyFont="1" applyFill="1" applyBorder="1" applyAlignment="1" applyProtection="1">
      <alignment vertical="center"/>
      <protection locked="0"/>
    </xf>
    <xf numFmtId="1" fontId="36" fillId="36" borderId="4" xfId="10" applyNumberFormat="1" applyFont="1" applyFill="1" applyBorder="1" applyAlignment="1">
      <alignment horizontal="center" vertical="center"/>
    </xf>
    <xf numFmtId="4" fontId="6" fillId="36" borderId="4" xfId="10" applyNumberFormat="1" applyFont="1" applyFill="1" applyBorder="1" applyAlignment="1">
      <alignment horizontal="center" vertical="center"/>
    </xf>
    <xf numFmtId="2" fontId="13" fillId="36" borderId="4" xfId="1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86" fillId="3" borderId="0" xfId="0" applyFont="1" applyFill="1"/>
    <xf numFmtId="0" fontId="6" fillId="3" borderId="106" xfId="0" applyFont="1" applyFill="1" applyBorder="1" applyAlignment="1">
      <alignment horizontal="center" vertical="center"/>
    </xf>
    <xf numFmtId="0" fontId="6" fillId="3" borderId="108" xfId="0" quotePrefix="1" applyFont="1" applyFill="1" applyBorder="1" applyAlignment="1">
      <alignment horizontal="center" vertical="center"/>
    </xf>
    <xf numFmtId="0" fontId="6" fillId="3" borderId="109" xfId="0" applyFont="1" applyFill="1" applyBorder="1" applyAlignment="1">
      <alignment horizontal="center" vertical="center"/>
    </xf>
    <xf numFmtId="0" fontId="6" fillId="3" borderId="110" xfId="0" applyFont="1" applyFill="1" applyBorder="1" applyAlignment="1">
      <alignment horizontal="center" vertical="center"/>
    </xf>
    <xf numFmtId="4" fontId="9" fillId="3" borderId="111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6" xfId="0" applyFont="1" applyFill="1" applyBorder="1" applyAlignment="1">
      <alignment horizontal="center" vertical="center"/>
    </xf>
    <xf numFmtId="0" fontId="6" fillId="35" borderId="107" xfId="0" applyFont="1" applyFill="1" applyBorder="1" applyAlignment="1">
      <alignment horizontal="center" vertical="center"/>
    </xf>
    <xf numFmtId="0" fontId="6" fillId="35" borderId="108" xfId="0" quotePrefix="1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center" vertical="center"/>
    </xf>
    <xf numFmtId="167" fontId="6" fillId="35" borderId="9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quotePrefix="1" applyFont="1" applyFill="1" applyBorder="1" applyAlignment="1">
      <alignment horizontal="center"/>
    </xf>
    <xf numFmtId="0" fontId="6" fillId="34" borderId="5" xfId="0" applyFont="1" applyFill="1" applyBorder="1" applyAlignment="1">
      <alignment horizontal="center"/>
    </xf>
    <xf numFmtId="167" fontId="6" fillId="34" borderId="5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9" fillId="34" borderId="5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35" xfId="0" quotePrefix="1" applyFont="1" applyFill="1" applyBorder="1" applyAlignment="1">
      <alignment horizontal="center"/>
    </xf>
    <xf numFmtId="167" fontId="6" fillId="34" borderId="10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4" fontId="9" fillId="34" borderId="9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31" xfId="0" applyFont="1" applyFill="1" applyBorder="1" applyAlignment="1">
      <alignment horizontal="center" vertical="center"/>
    </xf>
    <xf numFmtId="169" fontId="6" fillId="3" borderId="4" xfId="10" applyNumberFormat="1" applyFont="1" applyFill="1" applyBorder="1" applyAlignment="1">
      <alignment horizontal="center" vertical="center"/>
    </xf>
    <xf numFmtId="169" fontId="6" fillId="0" borderId="20" xfId="10" applyNumberFormat="1" applyFont="1" applyFill="1" applyBorder="1" applyAlignment="1">
      <alignment horizontal="left" vertical="center"/>
    </xf>
    <xf numFmtId="0" fontId="6" fillId="3" borderId="20" xfId="10" applyFont="1" applyFill="1" applyBorder="1" applyAlignment="1">
      <alignment vertical="center" wrapText="1"/>
    </xf>
    <xf numFmtId="1" fontId="13" fillId="3" borderId="8" xfId="10" applyNumberFormat="1" applyFont="1" applyFill="1" applyBorder="1" applyAlignment="1">
      <alignment horizontal="center" vertical="center"/>
    </xf>
    <xf numFmtId="2" fontId="13" fillId="3" borderId="8" xfId="10" applyNumberFormat="1" applyFont="1" applyFill="1" applyBorder="1" applyAlignment="1">
      <alignment horizontal="center" vertical="center"/>
    </xf>
    <xf numFmtId="169" fontId="6" fillId="3" borderId="8" xfId="10" applyNumberFormat="1" applyFont="1" applyFill="1" applyBorder="1" applyAlignment="1">
      <alignment horizontal="center" vertical="center"/>
    </xf>
    <xf numFmtId="49" fontId="13" fillId="3" borderId="4" xfId="10" applyNumberFormat="1" applyFont="1" applyFill="1" applyBorder="1" applyAlignment="1" applyProtection="1">
      <alignment vertical="center"/>
      <protection locked="0"/>
    </xf>
    <xf numFmtId="1" fontId="36" fillId="3" borderId="4" xfId="10" applyNumberFormat="1" applyFont="1" applyFill="1" applyBorder="1" applyAlignment="1">
      <alignment horizontal="center" vertical="center"/>
    </xf>
    <xf numFmtId="4" fontId="6" fillId="3" borderId="4" xfId="10" applyNumberFormat="1" applyFont="1" applyFill="1" applyBorder="1" applyAlignment="1">
      <alignment horizontal="center" vertical="center"/>
    </xf>
    <xf numFmtId="2" fontId="13" fillId="3" borderId="4" xfId="10" applyNumberFormat="1" applyFont="1" applyFill="1" applyBorder="1" applyAlignment="1">
      <alignment horizontal="center" vertical="center"/>
    </xf>
    <xf numFmtId="1" fontId="13" fillId="3" borderId="20" xfId="10" applyNumberFormat="1" applyFont="1" applyFill="1" applyBorder="1" applyAlignment="1">
      <alignment horizontal="center" vertical="center" wrapText="1"/>
    </xf>
    <xf numFmtId="169" fontId="6" fillId="3" borderId="20" xfId="1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167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2" borderId="1" xfId="8" applyFont="1" applyFill="1" applyBorder="1" applyAlignment="1">
      <alignment horizontal="center" vertical="center" wrapText="1"/>
    </xf>
    <xf numFmtId="4" fontId="0" fillId="3" borderId="47" xfId="0" applyNumberForma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top" wrapText="1"/>
    </xf>
    <xf numFmtId="0" fontId="6" fillId="34" borderId="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3" xfId="0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0" fontId="13" fillId="34" borderId="9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 vertical="top" wrapText="1"/>
    </xf>
    <xf numFmtId="0" fontId="83" fillId="0" borderId="44" xfId="0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/>
    </xf>
    <xf numFmtId="0" fontId="83" fillId="0" borderId="65" xfId="0" applyFont="1" applyFill="1" applyBorder="1" applyAlignment="1">
      <alignment horizontal="center" vertical="center"/>
    </xf>
    <xf numFmtId="0" fontId="82" fillId="0" borderId="44" xfId="11" quotePrefix="1" applyNumberFormat="1" applyFont="1" applyFill="1" applyBorder="1" applyAlignment="1">
      <alignment horizontal="left"/>
    </xf>
    <xf numFmtId="0" fontId="84" fillId="0" borderId="44" xfId="11" applyNumberFormat="1" applyFont="1" applyFill="1" applyBorder="1" applyAlignment="1">
      <alignment horizontal="left"/>
    </xf>
    <xf numFmtId="0" fontId="84" fillId="0" borderId="44" xfId="0" applyFont="1" applyFill="1" applyBorder="1" applyAlignment="1">
      <alignment horizontal="left"/>
    </xf>
    <xf numFmtId="0" fontId="82" fillId="0" borderId="44" xfId="0" applyFont="1" applyFill="1" applyBorder="1" applyAlignment="1">
      <alignment horizontal="left"/>
    </xf>
    <xf numFmtId="0" fontId="84" fillId="0" borderId="44" xfId="11" quotePrefix="1" applyNumberFormat="1" applyFont="1" applyFill="1" applyBorder="1" applyAlignment="1">
      <alignment horizontal="left"/>
    </xf>
    <xf numFmtId="2" fontId="9" fillId="5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13" fillId="3" borderId="0" xfId="0" applyNumberFormat="1" applyFont="1" applyFill="1"/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left" vertical="top" wrapText="1"/>
    </xf>
    <xf numFmtId="4" fontId="6" fillId="3" borderId="0" xfId="0" applyNumberFormat="1" applyFont="1" applyFill="1" applyAlignment="1">
      <alignment horizontal="left"/>
    </xf>
    <xf numFmtId="4" fontId="9" fillId="3" borderId="10" xfId="0" applyNumberFormat="1" applyFont="1" applyFill="1" applyBorder="1" applyAlignment="1">
      <alignment horizontal="center" vertical="center"/>
    </xf>
    <xf numFmtId="4" fontId="9" fillId="3" borderId="23" xfId="0" applyNumberFormat="1" applyFont="1" applyFill="1" applyBorder="1" applyAlignment="1">
      <alignment vertical="center"/>
    </xf>
    <xf numFmtId="4" fontId="9" fillId="3" borderId="10" xfId="0" applyNumberFormat="1" applyFont="1" applyFill="1" applyBorder="1" applyAlignment="1">
      <alignment vertical="center"/>
    </xf>
    <xf numFmtId="4" fontId="9" fillId="35" borderId="17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left" vertical="top" wrapText="1"/>
    </xf>
    <xf numFmtId="0" fontId="6" fillId="35" borderId="9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35" xfId="0" quotePrefix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67" fontId="6" fillId="35" borderId="10" xfId="0" applyNumberFormat="1" applyFont="1" applyFill="1" applyBorder="1" applyAlignment="1">
      <alignment horizontal="center"/>
    </xf>
    <xf numFmtId="4" fontId="9" fillId="35" borderId="17" xfId="0" applyNumberFormat="1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9" fontId="6" fillId="3" borderId="0" xfId="19" applyFont="1" applyFill="1"/>
    <xf numFmtId="9" fontId="6" fillId="2" borderId="0" xfId="19" applyFont="1" applyFill="1"/>
    <xf numFmtId="9" fontId="7" fillId="3" borderId="0" xfId="19" applyFont="1" applyFill="1" applyAlignment="1">
      <alignment wrapText="1"/>
    </xf>
    <xf numFmtId="9" fontId="13" fillId="3" borderId="0" xfId="19" applyFont="1" applyFill="1"/>
    <xf numFmtId="9" fontId="0" fillId="0" borderId="0" xfId="19" applyFont="1"/>
    <xf numFmtId="9" fontId="6" fillId="0" borderId="0" xfId="19" applyFont="1" applyFill="1" applyAlignment="1">
      <alignment horizontal="center"/>
    </xf>
    <xf numFmtId="9" fontId="6" fillId="0" borderId="0" xfId="19" applyFont="1" applyFill="1"/>
    <xf numFmtId="4" fontId="9" fillId="5" borderId="5" xfId="0" applyNumberFormat="1" applyFont="1" applyFill="1" applyBorder="1" applyAlignment="1">
      <alignment horizontal="center"/>
    </xf>
    <xf numFmtId="4" fontId="9" fillId="5" borderId="3" xfId="0" applyNumberFormat="1" applyFont="1" applyFill="1" applyBorder="1" applyAlignment="1">
      <alignment horizontal="center"/>
    </xf>
    <xf numFmtId="49" fontId="13" fillId="5" borderId="4" xfId="10" applyNumberFormat="1" applyFont="1" applyFill="1" applyBorder="1" applyAlignment="1" applyProtection="1">
      <alignment vertical="center"/>
      <protection locked="0"/>
    </xf>
    <xf numFmtId="1" fontId="36" fillId="5" borderId="4" xfId="10" applyNumberFormat="1" applyFont="1" applyFill="1" applyBorder="1" applyAlignment="1">
      <alignment horizontal="center" vertical="center"/>
    </xf>
    <xf numFmtId="1" fontId="13" fillId="5" borderId="4" xfId="10" applyNumberFormat="1" applyFont="1" applyFill="1" applyBorder="1" applyAlignment="1">
      <alignment horizontal="center" vertical="center"/>
    </xf>
    <xf numFmtId="4" fontId="6" fillId="5" borderId="4" xfId="10" applyNumberFormat="1" applyFont="1" applyFill="1" applyBorder="1" applyAlignment="1">
      <alignment horizontal="center" vertical="center"/>
    </xf>
    <xf numFmtId="2" fontId="13" fillId="5" borderId="4" xfId="10" applyNumberFormat="1" applyFont="1" applyFill="1" applyBorder="1" applyAlignment="1">
      <alignment horizontal="center" vertical="center"/>
    </xf>
    <xf numFmtId="0" fontId="6" fillId="3" borderId="111" xfId="0" applyFont="1" applyFill="1" applyBorder="1" applyAlignment="1">
      <alignment horizontal="center"/>
    </xf>
    <xf numFmtId="0" fontId="6" fillId="35" borderId="111" xfId="0" applyFont="1" applyFill="1" applyBorder="1" applyAlignment="1">
      <alignment horizontal="center"/>
    </xf>
    <xf numFmtId="0" fontId="6" fillId="3" borderId="62" xfId="0" quotePrefix="1" applyFont="1" applyFill="1" applyBorder="1" applyAlignment="1">
      <alignment horizontal="center"/>
    </xf>
    <xf numFmtId="0" fontId="6" fillId="35" borderId="62" xfId="0" quotePrefix="1" applyFont="1" applyFill="1" applyBorder="1" applyAlignment="1">
      <alignment horizontal="center"/>
    </xf>
    <xf numFmtId="0" fontId="6" fillId="3" borderId="10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/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vertical="top" wrapText="1"/>
    </xf>
    <xf numFmtId="0" fontId="6" fillId="3" borderId="108" xfId="0" quotePrefix="1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4" fontId="9" fillId="3" borderId="16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4" fontId="9" fillId="5" borderId="9" xfId="0" applyNumberFormat="1" applyFont="1" applyFill="1" applyBorder="1" applyAlignment="1">
      <alignment horizontal="center"/>
    </xf>
    <xf numFmtId="167" fontId="6" fillId="34" borderId="9" xfId="0" applyNumberFormat="1" applyFont="1" applyFill="1" applyBorder="1" applyAlignment="1">
      <alignment horizontal="center"/>
    </xf>
    <xf numFmtId="167" fontId="6" fillId="3" borderId="9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6" fillId="0" borderId="108" xfId="0" quotePrefix="1" applyFont="1" applyFill="1" applyBorder="1" applyAlignment="1">
      <alignment horizontal="center"/>
    </xf>
    <xf numFmtId="0" fontId="6" fillId="34" borderId="4" xfId="0" applyFont="1" applyFill="1" applyBorder="1" applyAlignment="1">
      <alignment horizontal="center"/>
    </xf>
    <xf numFmtId="167" fontId="6" fillId="5" borderId="5" xfId="5" applyNumberFormat="1" applyFont="1" applyFill="1" applyBorder="1" applyAlignment="1">
      <alignment horizontal="center" vertical="center"/>
    </xf>
    <xf numFmtId="167" fontId="6" fillId="5" borderId="3" xfId="5" applyNumberFormat="1" applyFont="1" applyFill="1" applyBorder="1" applyAlignment="1">
      <alignment horizontal="center" vertical="center"/>
    </xf>
    <xf numFmtId="167" fontId="6" fillId="5" borderId="20" xfId="5" applyNumberFormat="1" applyFont="1" applyFill="1" applyBorder="1" applyAlignment="1">
      <alignment horizontal="center" vertical="center"/>
    </xf>
    <xf numFmtId="4" fontId="9" fillId="5" borderId="17" xfId="5" applyNumberFormat="1" applyFont="1" applyFill="1" applyBorder="1" applyAlignment="1">
      <alignment horizontal="center" vertical="center"/>
    </xf>
    <xf numFmtId="4" fontId="9" fillId="5" borderId="21" xfId="5" applyNumberFormat="1" applyFont="1" applyFill="1" applyBorder="1" applyAlignment="1">
      <alignment horizontal="center" vertical="center"/>
    </xf>
    <xf numFmtId="0" fontId="1" fillId="0" borderId="0" xfId="1352"/>
    <xf numFmtId="4" fontId="9" fillId="5" borderId="3" xfId="5" applyNumberFormat="1" applyFont="1" applyFill="1" applyBorder="1" applyAlignment="1">
      <alignment horizontal="center" vertical="center"/>
    </xf>
    <xf numFmtId="4" fontId="9" fillId="5" borderId="10" xfId="5" applyNumberFormat="1" applyFont="1" applyFill="1" applyBorder="1" applyAlignment="1">
      <alignment horizontal="center" vertical="center"/>
    </xf>
    <xf numFmtId="0" fontId="20" fillId="5" borderId="1" xfId="16" applyFont="1" applyFill="1" applyBorder="1" applyAlignment="1">
      <alignment horizontal="left" vertical="center" wrapText="1"/>
    </xf>
    <xf numFmtId="168" fontId="6" fillId="3" borderId="0" xfId="0" applyNumberFormat="1" applyFont="1" applyFill="1"/>
    <xf numFmtId="4" fontId="41" fillId="5" borderId="44" xfId="16" applyNumberFormat="1" applyFont="1" applyFill="1" applyBorder="1" applyAlignment="1">
      <alignment horizontal="center" vertical="center" wrapText="1"/>
    </xf>
    <xf numFmtId="0" fontId="43" fillId="5" borderId="1" xfId="16" applyFont="1" applyFill="1" applyBorder="1" applyAlignment="1">
      <alignment horizontal="left" vertical="center" wrapText="1"/>
    </xf>
    <xf numFmtId="2" fontId="6" fillId="3" borderId="0" xfId="0" applyNumberFormat="1" applyFont="1" applyFill="1" applyBorder="1"/>
    <xf numFmtId="4" fontId="41" fillId="0" borderId="44" xfId="16" applyNumberFormat="1" applyFont="1" applyFill="1" applyBorder="1" applyAlignment="1">
      <alignment horizontal="center" vertical="center" wrapText="1"/>
    </xf>
    <xf numFmtId="4" fontId="41" fillId="5" borderId="1" xfId="16" applyNumberFormat="1" applyFont="1" applyFill="1" applyBorder="1" applyAlignment="1">
      <alignment horizontal="center" vertical="center" wrapText="1"/>
    </xf>
    <xf numFmtId="9" fontId="6" fillId="0" borderId="0" xfId="19" applyFont="1" applyFill="1" applyBorder="1"/>
    <xf numFmtId="0" fontId="0" fillId="0" borderId="0" xfId="0" applyBorder="1"/>
    <xf numFmtId="0" fontId="1" fillId="0" borderId="0" xfId="2608"/>
    <xf numFmtId="4" fontId="9" fillId="5" borderId="5" xfId="5" applyNumberFormat="1" applyFont="1" applyFill="1" applyBorder="1" applyAlignment="1">
      <alignment horizontal="center" vertical="center"/>
    </xf>
    <xf numFmtId="0" fontId="1" fillId="0" borderId="0" xfId="2608"/>
    <xf numFmtId="4" fontId="9" fillId="5" borderId="3" xfId="5" applyNumberFormat="1" applyFont="1" applyFill="1" applyBorder="1" applyAlignment="1">
      <alignment horizontal="center" vertical="center"/>
    </xf>
    <xf numFmtId="4" fontId="9" fillId="5" borderId="1" xfId="5" applyNumberFormat="1" applyFont="1" applyFill="1" applyBorder="1" applyAlignment="1">
      <alignment horizontal="center" vertical="center"/>
    </xf>
    <xf numFmtId="4" fontId="9" fillId="5" borderId="5" xfId="5" applyNumberFormat="1" applyFont="1" applyFill="1" applyBorder="1" applyAlignment="1">
      <alignment horizontal="center" vertical="center"/>
    </xf>
    <xf numFmtId="4" fontId="9" fillId="5" borderId="20" xfId="5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top" wrapText="1"/>
    </xf>
    <xf numFmtId="0" fontId="12" fillId="3" borderId="46" xfId="0" applyFont="1" applyFill="1" applyBorder="1" applyAlignment="1">
      <alignment horizontal="left" vertical="top" wrapText="1"/>
    </xf>
    <xf numFmtId="0" fontId="12" fillId="3" borderId="47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2" fillId="3" borderId="17" xfId="0" applyFont="1" applyFill="1" applyBorder="1" applyAlignment="1">
      <alignment horizontal="left" vertical="top" wrapText="1"/>
    </xf>
    <xf numFmtId="0" fontId="12" fillId="3" borderId="48" xfId="0" applyFont="1" applyFill="1" applyBorder="1" applyAlignment="1">
      <alignment horizontal="left" vertical="top" wrapText="1"/>
    </xf>
    <xf numFmtId="0" fontId="12" fillId="3" borderId="49" xfId="0" applyFont="1" applyFill="1" applyBorder="1" applyAlignment="1">
      <alignment horizontal="left" vertical="top" wrapText="1"/>
    </xf>
    <xf numFmtId="0" fontId="9" fillId="3" borderId="46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48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5" borderId="23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left" vertical="top" wrapText="1"/>
    </xf>
    <xf numFmtId="0" fontId="9" fillId="35" borderId="46" xfId="0" applyFont="1" applyFill="1" applyBorder="1" applyAlignment="1">
      <alignment horizontal="left" vertical="top" wrapText="1"/>
    </xf>
    <xf numFmtId="0" fontId="9" fillId="35" borderId="47" xfId="0" applyFont="1" applyFill="1" applyBorder="1" applyAlignment="1">
      <alignment horizontal="left" vertical="top" wrapText="1"/>
    </xf>
    <xf numFmtId="0" fontId="9" fillId="35" borderId="17" xfId="0" applyFont="1" applyFill="1" applyBorder="1" applyAlignment="1">
      <alignment horizontal="left" vertical="top" wrapText="1"/>
    </xf>
    <xf numFmtId="0" fontId="9" fillId="35" borderId="48" xfId="0" applyFont="1" applyFill="1" applyBorder="1" applyAlignment="1">
      <alignment horizontal="left" vertical="top" wrapText="1"/>
    </xf>
    <xf numFmtId="0" fontId="9" fillId="35" borderId="49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0" fontId="6" fillId="35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9" fillId="35" borderId="44" xfId="0" applyFont="1" applyFill="1" applyBorder="1" applyAlignment="1">
      <alignment horizontal="left" vertical="top" wrapText="1"/>
    </xf>
    <xf numFmtId="0" fontId="9" fillId="35" borderId="52" xfId="0" applyFont="1" applyFill="1" applyBorder="1" applyAlignment="1">
      <alignment horizontal="left" vertical="top" wrapText="1"/>
    </xf>
    <xf numFmtId="0" fontId="9" fillId="35" borderId="5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9" fillId="3" borderId="47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49" xfId="0" applyFont="1" applyFill="1" applyBorder="1" applyAlignment="1">
      <alignment horizontal="left" vertical="top" wrapText="1"/>
    </xf>
    <xf numFmtId="4" fontId="6" fillId="3" borderId="0" xfId="0" applyNumberFormat="1" applyFont="1" applyFill="1" applyAlignment="1">
      <alignment horizontal="left" vertical="top" wrapText="1"/>
    </xf>
    <xf numFmtId="4" fontId="6" fillId="2" borderId="0" xfId="0" applyNumberFormat="1" applyFont="1" applyFill="1" applyAlignment="1">
      <alignment horizontal="left"/>
    </xf>
    <xf numFmtId="0" fontId="0" fillId="3" borderId="46" xfId="0" applyFont="1" applyFill="1" applyBorder="1" applyAlignment="1">
      <alignment horizontal="left" vertical="top" wrapText="1"/>
    </xf>
    <xf numFmtId="0" fontId="0" fillId="3" borderId="4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48" xfId="0" applyFont="1" applyFill="1" applyBorder="1" applyAlignment="1">
      <alignment horizontal="left" vertical="top" wrapText="1"/>
    </xf>
    <xf numFmtId="0" fontId="0" fillId="3" borderId="49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11" fillId="3" borderId="46" xfId="0" applyFont="1" applyFill="1" applyBorder="1" applyAlignment="1">
      <alignment horizontal="left" vertical="top" wrapText="1"/>
    </xf>
    <xf numFmtId="0" fontId="11" fillId="3" borderId="47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 vertical="top" wrapText="1"/>
    </xf>
    <xf numFmtId="0" fontId="11" fillId="3" borderId="48" xfId="0" applyFont="1" applyFill="1" applyBorder="1" applyAlignment="1">
      <alignment horizontal="left" vertical="top" wrapText="1"/>
    </xf>
    <xf numFmtId="0" fontId="11" fillId="3" borderId="49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46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1" fillId="0" borderId="49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" fontId="7" fillId="3" borderId="44" xfId="0" applyNumberFormat="1" applyFont="1" applyFill="1" applyBorder="1" applyAlignment="1">
      <alignment horizontal="center" vertical="center" wrapText="1"/>
    </xf>
    <xf numFmtId="4" fontId="7" fillId="3" borderId="56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" fontId="6" fillId="3" borderId="0" xfId="0" applyNumberFormat="1" applyFont="1" applyFill="1" applyAlignment="1">
      <alignment horizontal="left"/>
    </xf>
    <xf numFmtId="0" fontId="6" fillId="3" borderId="52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" fontId="0" fillId="3" borderId="56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0" fillId="0" borderId="52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9" fillId="3" borderId="15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6" fillId="3" borderId="23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10" xfId="0" applyBorder="1" applyAlignment="1"/>
    <xf numFmtId="0" fontId="9" fillId="3" borderId="0" xfId="0" applyFont="1" applyFill="1" applyAlignment="1">
      <alignment horizontal="left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19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/>
    <xf numFmtId="0" fontId="11" fillId="35" borderId="15" xfId="0" applyFont="1" applyFill="1" applyBorder="1" applyAlignment="1">
      <alignment horizontal="left" vertical="top" wrapText="1"/>
    </xf>
    <xf numFmtId="0" fontId="11" fillId="35" borderId="46" xfId="0" applyFont="1" applyFill="1" applyBorder="1" applyAlignment="1">
      <alignment horizontal="left" vertical="top" wrapText="1"/>
    </xf>
    <xf numFmtId="0" fontId="11" fillId="35" borderId="47" xfId="0" applyFont="1" applyFill="1" applyBorder="1" applyAlignment="1">
      <alignment horizontal="left" vertical="top" wrapText="1"/>
    </xf>
    <xf numFmtId="0" fontId="11" fillId="35" borderId="17" xfId="0" applyFont="1" applyFill="1" applyBorder="1" applyAlignment="1">
      <alignment horizontal="left" vertical="top" wrapText="1"/>
    </xf>
    <xf numFmtId="0" fontId="11" fillId="35" borderId="48" xfId="0" applyFont="1" applyFill="1" applyBorder="1" applyAlignment="1">
      <alignment horizontal="left" vertical="top" wrapText="1"/>
    </xf>
    <xf numFmtId="0" fontId="11" fillId="35" borderId="49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6" fillId="3" borderId="3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6" fillId="3" borderId="3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4" fontId="9" fillId="3" borderId="23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167" fontId="6" fillId="3" borderId="23" xfId="0" applyNumberFormat="1" applyFont="1" applyFill="1" applyBorder="1" applyAlignment="1">
      <alignment horizontal="center" vertical="center"/>
    </xf>
    <xf numFmtId="167" fontId="6" fillId="3" borderId="10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0" xfId="0" quotePrefix="1" applyFont="1" applyFill="1" applyBorder="1" applyAlignment="1">
      <alignment horizontal="center" vertical="center"/>
    </xf>
    <xf numFmtId="0" fontId="6" fillId="3" borderId="35" xfId="0" quotePrefix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vertical="top" wrapText="1"/>
    </xf>
    <xf numFmtId="0" fontId="6" fillId="3" borderId="16" xfId="0" applyFont="1" applyFill="1" applyBorder="1" applyAlignment="1">
      <alignment horizontal="left" wrapText="1"/>
    </xf>
    <xf numFmtId="0" fontId="23" fillId="3" borderId="44" xfId="8" applyFont="1" applyFill="1" applyBorder="1" applyAlignment="1">
      <alignment horizontal="center" vertical="center"/>
    </xf>
    <xf numFmtId="0" fontId="23" fillId="3" borderId="52" xfId="8" applyFont="1" applyFill="1" applyBorder="1" applyAlignment="1">
      <alignment horizontal="center" vertical="center"/>
    </xf>
    <xf numFmtId="0" fontId="23" fillId="3" borderId="56" xfId="8" applyFont="1" applyFill="1" applyBorder="1" applyAlignment="1">
      <alignment horizontal="center" vertical="center"/>
    </xf>
    <xf numFmtId="0" fontId="23" fillId="3" borderId="46" xfId="8" applyFont="1" applyFill="1" applyBorder="1" applyAlignment="1">
      <alignment horizontal="center" vertical="center"/>
    </xf>
    <xf numFmtId="0" fontId="23" fillId="3" borderId="47" xfId="8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2" fontId="9" fillId="2" borderId="23" xfId="8" applyNumberFormat="1" applyFont="1" applyFill="1" applyBorder="1" applyAlignment="1">
      <alignment horizontal="center" vertical="center"/>
    </xf>
    <xf numFmtId="2" fontId="9" fillId="2" borderId="10" xfId="8" applyNumberFormat="1" applyFont="1" applyFill="1" applyBorder="1" applyAlignment="1">
      <alignment horizontal="center" vertical="center"/>
    </xf>
    <xf numFmtId="0" fontId="9" fillId="3" borderId="23" xfId="5" applyFont="1" applyFill="1" applyBorder="1" applyAlignment="1">
      <alignment horizontal="center" vertical="center" wrapText="1"/>
    </xf>
    <xf numFmtId="0" fontId="9" fillId="3" borderId="10" xfId="5" applyFont="1" applyFill="1" applyBorder="1" applyAlignment="1">
      <alignment horizontal="center" vertical="center" wrapText="1"/>
    </xf>
    <xf numFmtId="0" fontId="9" fillId="3" borderId="47" xfId="5" applyFont="1" applyFill="1" applyBorder="1" applyAlignment="1">
      <alignment horizontal="center" vertical="center" wrapText="1"/>
    </xf>
    <xf numFmtId="0" fontId="9" fillId="3" borderId="49" xfId="5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23" fillId="0" borderId="44" xfId="8" applyFont="1" applyFill="1" applyBorder="1" applyAlignment="1">
      <alignment horizontal="center" vertical="center"/>
    </xf>
    <xf numFmtId="0" fontId="23" fillId="0" borderId="46" xfId="8" applyFont="1" applyFill="1" applyBorder="1" applyAlignment="1">
      <alignment horizontal="center" vertical="center"/>
    </xf>
    <xf numFmtId="0" fontId="23" fillId="0" borderId="47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2" fillId="3" borderId="0" xfId="6" applyFont="1" applyFill="1" applyBorder="1" applyAlignment="1" applyProtection="1">
      <alignment horizontal="center"/>
      <protection hidden="1"/>
    </xf>
    <xf numFmtId="0" fontId="23" fillId="3" borderId="23" xfId="8" applyFont="1" applyFill="1" applyBorder="1" applyAlignment="1">
      <alignment horizontal="left" vertical="center"/>
    </xf>
    <xf numFmtId="0" fontId="23" fillId="3" borderId="9" xfId="8" applyFont="1" applyFill="1" applyBorder="1" applyAlignment="1">
      <alignment horizontal="left" vertical="center"/>
    </xf>
    <xf numFmtId="0" fontId="23" fillId="3" borderId="10" xfId="8" applyFont="1" applyFill="1" applyBorder="1" applyAlignment="1">
      <alignment horizontal="left" vertical="center"/>
    </xf>
    <xf numFmtId="2" fontId="9" fillId="2" borderId="44" xfId="8" applyNumberFormat="1" applyFont="1" applyFill="1" applyBorder="1" applyAlignment="1">
      <alignment horizontal="center"/>
    </xf>
    <xf numFmtId="2" fontId="9" fillId="2" borderId="52" xfId="8" applyNumberFormat="1" applyFont="1" applyFill="1" applyBorder="1" applyAlignment="1">
      <alignment horizontal="center"/>
    </xf>
    <xf numFmtId="2" fontId="9" fillId="2" borderId="56" xfId="8" applyNumberFormat="1" applyFont="1" applyFill="1" applyBorder="1" applyAlignment="1">
      <alignment horizontal="center"/>
    </xf>
    <xf numFmtId="0" fontId="9" fillId="2" borderId="9" xfId="5" applyFont="1" applyFill="1" applyBorder="1" applyAlignment="1">
      <alignment horizontal="center" vertical="center" wrapText="1"/>
    </xf>
    <xf numFmtId="0" fontId="9" fillId="3" borderId="9" xfId="5" applyFont="1" applyFill="1" applyBorder="1" applyAlignment="1">
      <alignment horizontal="center" vertical="center" wrapText="1"/>
    </xf>
    <xf numFmtId="0" fontId="9" fillId="3" borderId="52" xfId="5" applyFont="1" applyFill="1" applyBorder="1" applyAlignment="1">
      <alignment horizontal="center" vertical="center" wrapText="1"/>
    </xf>
    <xf numFmtId="0" fontId="9" fillId="3" borderId="56" xfId="5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/>
    </xf>
    <xf numFmtId="4" fontId="13" fillId="3" borderId="0" xfId="0" applyNumberFormat="1" applyFont="1" applyFill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 wrapText="1"/>
    </xf>
    <xf numFmtId="0" fontId="12" fillId="3" borderId="52" xfId="0" applyFont="1" applyFill="1" applyBorder="1" applyAlignment="1">
      <alignment horizontal="center" vertical="top" wrapText="1"/>
    </xf>
    <xf numFmtId="0" fontId="12" fillId="3" borderId="5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9" fillId="0" borderId="44" xfId="10" applyFont="1" applyFill="1" applyBorder="1" applyAlignment="1">
      <alignment horizontal="center" vertical="center" wrapText="1"/>
    </xf>
    <xf numFmtId="0" fontId="9" fillId="0" borderId="52" xfId="10" applyFont="1" applyFill="1" applyBorder="1" applyAlignment="1">
      <alignment horizontal="center" vertical="center" wrapText="1"/>
    </xf>
    <xf numFmtId="0" fontId="9" fillId="0" borderId="56" xfId="10" applyFont="1" applyFill="1" applyBorder="1" applyAlignment="1">
      <alignment horizontal="center" vertical="center" wrapText="1"/>
    </xf>
    <xf numFmtId="0" fontId="11" fillId="0" borderId="44" xfId="10" applyFont="1" applyFill="1" applyBorder="1" applyAlignment="1">
      <alignment horizontal="center" vertical="center"/>
    </xf>
    <xf numFmtId="0" fontId="11" fillId="0" borderId="52" xfId="10" applyFont="1" applyFill="1" applyBorder="1" applyAlignment="1">
      <alignment horizontal="center" vertical="center"/>
    </xf>
    <xf numFmtId="0" fontId="11" fillId="0" borderId="56" xfId="10" applyFont="1" applyFill="1" applyBorder="1" applyAlignment="1">
      <alignment horizontal="center" vertical="center"/>
    </xf>
    <xf numFmtId="49" fontId="9" fillId="0" borderId="44" xfId="10" applyNumberFormat="1" applyFont="1" applyFill="1" applyBorder="1" applyAlignment="1" applyProtection="1">
      <alignment horizontal="center" vertical="center"/>
      <protection locked="0"/>
    </xf>
    <xf numFmtId="49" fontId="9" fillId="0" borderId="52" xfId="10" applyNumberFormat="1" applyFont="1" applyFill="1" applyBorder="1" applyAlignment="1" applyProtection="1">
      <alignment horizontal="center" vertical="center"/>
      <protection locked="0"/>
    </xf>
    <xf numFmtId="49" fontId="9" fillId="0" borderId="56" xfId="10" applyNumberFormat="1" applyFont="1" applyFill="1" applyBorder="1" applyAlignment="1" applyProtection="1">
      <alignment horizontal="center" vertical="center"/>
      <protection locked="0"/>
    </xf>
    <xf numFmtId="0" fontId="22" fillId="0" borderId="0" xfId="6" applyFont="1" applyFill="1" applyBorder="1" applyAlignment="1" applyProtection="1">
      <alignment horizontal="center"/>
      <protection hidden="1"/>
    </xf>
    <xf numFmtId="0" fontId="11" fillId="0" borderId="0" xfId="10" applyFont="1" applyFill="1" applyBorder="1" applyAlignment="1">
      <alignment horizontal="center" vertical="center"/>
    </xf>
    <xf numFmtId="49" fontId="11" fillId="0" borderId="15" xfId="10" applyNumberFormat="1" applyFont="1" applyFill="1" applyBorder="1" applyAlignment="1" applyProtection="1">
      <alignment horizontal="center" vertical="center"/>
      <protection locked="0"/>
    </xf>
    <xf numFmtId="49" fontId="11" fillId="0" borderId="46" xfId="10" applyNumberFormat="1" applyFont="1" applyFill="1" applyBorder="1" applyAlignment="1" applyProtection="1">
      <alignment horizontal="center" vertical="center"/>
      <protection locked="0"/>
    </xf>
    <xf numFmtId="49" fontId="11" fillId="0" borderId="47" xfId="10" applyNumberFormat="1" applyFont="1" applyFill="1" applyBorder="1" applyAlignment="1" applyProtection="1">
      <alignment horizontal="center" vertical="center"/>
      <protection locked="0"/>
    </xf>
    <xf numFmtId="49" fontId="11" fillId="0" borderId="17" xfId="10" applyNumberFormat="1" applyFont="1" applyFill="1" applyBorder="1" applyAlignment="1" applyProtection="1">
      <alignment horizontal="center" vertical="center"/>
      <protection locked="0"/>
    </xf>
    <xf numFmtId="49" fontId="11" fillId="0" borderId="48" xfId="10" applyNumberFormat="1" applyFont="1" applyFill="1" applyBorder="1" applyAlignment="1" applyProtection="1">
      <alignment horizontal="center" vertical="center"/>
      <protection locked="0"/>
    </xf>
    <xf numFmtId="49" fontId="11" fillId="0" borderId="49" xfId="10" applyNumberFormat="1" applyFont="1" applyFill="1" applyBorder="1" applyAlignment="1" applyProtection="1">
      <alignment horizontal="center" vertical="center"/>
      <protection locked="0"/>
    </xf>
    <xf numFmtId="0" fontId="11" fillId="0" borderId="44" xfId="10" applyFont="1" applyFill="1" applyBorder="1" applyAlignment="1">
      <alignment horizontal="center" vertical="center" wrapText="1"/>
    </xf>
    <xf numFmtId="0" fontId="11" fillId="0" borderId="52" xfId="10" applyFont="1" applyFill="1" applyBorder="1" applyAlignment="1">
      <alignment horizontal="center" vertical="center" wrapText="1"/>
    </xf>
    <xf numFmtId="0" fontId="11" fillId="0" borderId="56" xfId="10" applyFont="1" applyFill="1" applyBorder="1" applyAlignment="1">
      <alignment horizontal="center" vertical="center" wrapText="1"/>
    </xf>
    <xf numFmtId="49" fontId="11" fillId="3" borderId="44" xfId="10" applyNumberFormat="1" applyFont="1" applyFill="1" applyBorder="1" applyAlignment="1" applyProtection="1">
      <alignment horizontal="center" vertical="center"/>
      <protection locked="0"/>
    </xf>
    <xf numFmtId="49" fontId="11" fillId="3" borderId="52" xfId="10" applyNumberFormat="1" applyFont="1" applyFill="1" applyBorder="1" applyAlignment="1" applyProtection="1">
      <alignment horizontal="center" vertical="center"/>
      <protection locked="0"/>
    </xf>
    <xf numFmtId="49" fontId="11" fillId="3" borderId="56" xfId="10" applyNumberFormat="1" applyFont="1" applyFill="1" applyBorder="1" applyAlignment="1" applyProtection="1">
      <alignment horizontal="center" vertical="center"/>
      <protection locked="0"/>
    </xf>
    <xf numFmtId="0" fontId="5" fillId="2" borderId="44" xfId="5" applyFont="1" applyFill="1" applyBorder="1" applyAlignment="1">
      <alignment horizontal="center" vertical="center" wrapText="1"/>
    </xf>
    <xf numFmtId="0" fontId="5" fillId="2" borderId="52" xfId="5" applyFont="1" applyFill="1" applyBorder="1" applyAlignment="1">
      <alignment horizontal="center" vertical="center" wrapText="1"/>
    </xf>
    <xf numFmtId="0" fontId="5" fillId="2" borderId="56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7" fillId="0" borderId="48" xfId="5" applyFont="1" applyFill="1" applyBorder="1" applyAlignment="1">
      <alignment horizontal="center"/>
    </xf>
    <xf numFmtId="0" fontId="11" fillId="3" borderId="44" xfId="5" applyFont="1" applyFill="1" applyBorder="1" applyAlignment="1">
      <alignment horizontal="center" vertical="top" wrapText="1"/>
    </xf>
    <xf numFmtId="0" fontId="11" fillId="3" borderId="52" xfId="5" applyFont="1" applyFill="1" applyBorder="1" applyAlignment="1">
      <alignment horizontal="center" vertical="top" wrapText="1"/>
    </xf>
    <xf numFmtId="0" fontId="11" fillId="3" borderId="56" xfId="5" applyFont="1" applyFill="1" applyBorder="1" applyAlignment="1">
      <alignment horizontal="center" vertical="top" wrapText="1"/>
    </xf>
    <xf numFmtId="0" fontId="9" fillId="2" borderId="23" xfId="5" applyFont="1" applyFill="1" applyBorder="1" applyAlignment="1">
      <alignment horizontal="center" vertical="center" wrapText="1"/>
    </xf>
    <xf numFmtId="0" fontId="9" fillId="2" borderId="10" xfId="5" applyFont="1" applyFill="1" applyBorder="1" applyAlignment="1">
      <alignment horizontal="center" vertical="center" wrapText="1"/>
    </xf>
    <xf numFmtId="0" fontId="11" fillId="5" borderId="44" xfId="5" applyFont="1" applyFill="1" applyBorder="1" applyAlignment="1">
      <alignment horizontal="center" vertical="top" wrapText="1"/>
    </xf>
    <xf numFmtId="0" fontId="11" fillId="5" borderId="52" xfId="5" applyFont="1" applyFill="1" applyBorder="1" applyAlignment="1">
      <alignment horizontal="center" vertical="top" wrapText="1"/>
    </xf>
    <xf numFmtId="0" fontId="11" fillId="5" borderId="56" xfId="5" applyFont="1" applyFill="1" applyBorder="1" applyAlignment="1">
      <alignment horizontal="center" vertical="top" wrapText="1"/>
    </xf>
    <xf numFmtId="0" fontId="9" fillId="2" borderId="15" xfId="5" applyFont="1" applyFill="1" applyBorder="1" applyAlignment="1">
      <alignment horizontal="center" vertical="center" wrapText="1"/>
    </xf>
    <xf numFmtId="0" fontId="9" fillId="2" borderId="46" xfId="5" applyFont="1" applyFill="1" applyBorder="1" applyAlignment="1">
      <alignment horizontal="center" vertical="center" wrapText="1"/>
    </xf>
    <xf numFmtId="0" fontId="9" fillId="2" borderId="47" xfId="5" applyFont="1" applyFill="1" applyBorder="1" applyAlignment="1">
      <alignment horizontal="center" vertical="center" wrapText="1"/>
    </xf>
    <xf numFmtId="0" fontId="9" fillId="2" borderId="17" xfId="5" applyFont="1" applyFill="1" applyBorder="1" applyAlignment="1">
      <alignment horizontal="center" vertical="center" wrapText="1"/>
    </xf>
    <xf numFmtId="0" fontId="9" fillId="2" borderId="48" xfId="5" applyFont="1" applyFill="1" applyBorder="1" applyAlignment="1">
      <alignment horizontal="center" vertical="center" wrapText="1"/>
    </xf>
    <xf numFmtId="0" fontId="9" fillId="2" borderId="49" xfId="5" applyFont="1" applyFill="1" applyBorder="1" applyAlignment="1">
      <alignment horizontal="center" vertical="center" wrapText="1"/>
    </xf>
    <xf numFmtId="0" fontId="7" fillId="2" borderId="44" xfId="5" applyFont="1" applyFill="1" applyBorder="1" applyAlignment="1">
      <alignment horizontal="center" vertical="center" wrapText="1"/>
    </xf>
    <xf numFmtId="0" fontId="7" fillId="2" borderId="52" xfId="5" applyFont="1" applyFill="1" applyBorder="1" applyAlignment="1">
      <alignment horizontal="center" vertical="center" wrapText="1"/>
    </xf>
    <xf numFmtId="0" fontId="7" fillId="2" borderId="56" xfId="5" applyFont="1" applyFill="1" applyBorder="1" applyAlignment="1">
      <alignment horizontal="center" vertical="center" wrapText="1"/>
    </xf>
    <xf numFmtId="4" fontId="7" fillId="2" borderId="44" xfId="5" applyNumberFormat="1" applyFont="1" applyFill="1" applyBorder="1" applyAlignment="1">
      <alignment horizontal="center" vertical="center" wrapText="1"/>
    </xf>
    <xf numFmtId="4" fontId="7" fillId="2" borderId="56" xfId="5" applyNumberFormat="1" applyFont="1" applyFill="1" applyBorder="1" applyAlignment="1">
      <alignment horizontal="center" vertical="center" wrapText="1"/>
    </xf>
    <xf numFmtId="0" fontId="5" fillId="3" borderId="44" xfId="5" applyFont="1" applyFill="1" applyBorder="1" applyAlignment="1">
      <alignment horizontal="center" vertical="center" wrapText="1"/>
    </xf>
    <xf numFmtId="0" fontId="5" fillId="3" borderId="52" xfId="5" applyFont="1" applyFill="1" applyBorder="1" applyAlignment="1">
      <alignment horizontal="center" vertical="center" wrapText="1"/>
    </xf>
    <xf numFmtId="0" fontId="5" fillId="3" borderId="56" xfId="5" applyFont="1" applyFill="1" applyBorder="1" applyAlignment="1">
      <alignment horizontal="center" vertical="center" wrapText="1"/>
    </xf>
    <xf numFmtId="0" fontId="11" fillId="0" borderId="44" xfId="5" applyFont="1" applyFill="1" applyBorder="1" applyAlignment="1">
      <alignment horizontal="center" vertical="top" wrapText="1"/>
    </xf>
    <xf numFmtId="0" fontId="11" fillId="0" borderId="52" xfId="5" applyFont="1" applyFill="1" applyBorder="1" applyAlignment="1">
      <alignment horizontal="center" vertical="top" wrapText="1"/>
    </xf>
    <xf numFmtId="0" fontId="11" fillId="0" borderId="56" xfId="5" applyFont="1" applyFill="1" applyBorder="1" applyAlignment="1">
      <alignment horizontal="center" vertical="top" wrapText="1"/>
    </xf>
    <xf numFmtId="0" fontId="9" fillId="3" borderId="44" xfId="5" applyFont="1" applyFill="1" applyBorder="1" applyAlignment="1">
      <alignment horizontal="left" vertical="center" wrapText="1"/>
    </xf>
    <xf numFmtId="0" fontId="9" fillId="3" borderId="52" xfId="5" applyFont="1" applyFill="1" applyBorder="1" applyAlignment="1">
      <alignment horizontal="left" vertical="center" wrapText="1"/>
    </xf>
    <xf numFmtId="0" fontId="9" fillId="3" borderId="56" xfId="5" applyFont="1" applyFill="1" applyBorder="1" applyAlignment="1">
      <alignment horizontal="left" vertical="center" wrapText="1"/>
    </xf>
    <xf numFmtId="0" fontId="11" fillId="3" borderId="15" xfId="5" applyFont="1" applyFill="1" applyBorder="1" applyAlignment="1">
      <alignment horizontal="center" vertical="center" wrapText="1"/>
    </xf>
    <xf numFmtId="0" fontId="11" fillId="3" borderId="46" xfId="5" applyFont="1" applyFill="1" applyBorder="1" applyAlignment="1">
      <alignment horizontal="center" vertical="center" wrapText="1"/>
    </xf>
    <xf numFmtId="0" fontId="11" fillId="3" borderId="47" xfId="5" applyFont="1" applyFill="1" applyBorder="1" applyAlignment="1">
      <alignment horizontal="center" vertical="center" wrapText="1"/>
    </xf>
    <xf numFmtId="0" fontId="11" fillId="3" borderId="17" xfId="5" applyFont="1" applyFill="1" applyBorder="1" applyAlignment="1">
      <alignment horizontal="center" vertical="center" wrapText="1"/>
    </xf>
    <xf numFmtId="0" fontId="11" fillId="3" borderId="48" xfId="5" applyFont="1" applyFill="1" applyBorder="1" applyAlignment="1">
      <alignment horizontal="center" vertical="center" wrapText="1"/>
    </xf>
    <xf numFmtId="0" fontId="11" fillId="3" borderId="49" xfId="5" applyFont="1" applyFill="1" applyBorder="1" applyAlignment="1">
      <alignment horizontal="center" vertical="center" wrapText="1"/>
    </xf>
    <xf numFmtId="0" fontId="5" fillId="2" borderId="105" xfId="5" applyFont="1" applyFill="1" applyBorder="1" applyAlignment="1">
      <alignment horizontal="center" vertical="center" wrapText="1"/>
    </xf>
    <xf numFmtId="0" fontId="5" fillId="2" borderId="96" xfId="5" applyFont="1" applyFill="1" applyBorder="1" applyAlignment="1">
      <alignment horizontal="center" vertical="center" wrapText="1"/>
    </xf>
    <xf numFmtId="0" fontId="5" fillId="2" borderId="97" xfId="5" applyFont="1" applyFill="1" applyBorder="1" applyAlignment="1">
      <alignment horizontal="center" vertical="center" wrapText="1"/>
    </xf>
    <xf numFmtId="0" fontId="11" fillId="3" borderId="64" xfId="5" applyFont="1" applyFill="1" applyBorder="1" applyAlignment="1">
      <alignment horizontal="center" vertical="center" wrapText="1"/>
    </xf>
    <xf numFmtId="0" fontId="11" fillId="3" borderId="81" xfId="5" applyFont="1" applyFill="1" applyBorder="1" applyAlignment="1">
      <alignment horizontal="center" vertical="center" wrapText="1"/>
    </xf>
    <xf numFmtId="0" fontId="11" fillId="3" borderId="82" xfId="5" applyFont="1" applyFill="1" applyBorder="1" applyAlignment="1">
      <alignment horizontal="center" vertical="center" wrapText="1"/>
    </xf>
    <xf numFmtId="0" fontId="11" fillId="3" borderId="90" xfId="5" applyFont="1" applyFill="1" applyBorder="1" applyAlignment="1">
      <alignment horizontal="center" vertical="center" wrapText="1"/>
    </xf>
    <xf numFmtId="0" fontId="11" fillId="3" borderId="0" xfId="5" applyFont="1" applyFill="1" applyBorder="1" applyAlignment="1">
      <alignment horizontal="center" vertical="center" wrapText="1"/>
    </xf>
    <xf numFmtId="0" fontId="11" fillId="3" borderId="11" xfId="5" applyFont="1" applyFill="1" applyBorder="1" applyAlignment="1">
      <alignment horizontal="center" vertical="center" wrapText="1"/>
    </xf>
    <xf numFmtId="0" fontId="11" fillId="3" borderId="92" xfId="5" applyFont="1" applyFill="1" applyBorder="1" applyAlignment="1">
      <alignment horizontal="center" vertical="center" wrapText="1"/>
    </xf>
    <xf numFmtId="0" fontId="6" fillId="0" borderId="86" xfId="5" applyFont="1" applyFill="1" applyBorder="1" applyAlignment="1">
      <alignment horizontal="center" vertical="center"/>
    </xf>
    <xf numFmtId="0" fontId="6" fillId="0" borderId="82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 vertical="center"/>
    </xf>
    <xf numFmtId="0" fontId="6" fillId="0" borderId="101" xfId="5" applyFont="1" applyFill="1" applyBorder="1" applyAlignment="1">
      <alignment horizontal="center" vertical="center"/>
    </xf>
    <xf numFmtId="0" fontId="6" fillId="0" borderId="102" xfId="5" applyFont="1" applyFill="1" applyBorder="1" applyAlignment="1">
      <alignment horizontal="center" vertical="center"/>
    </xf>
    <xf numFmtId="0" fontId="11" fillId="3" borderId="94" xfId="5" applyFont="1" applyFill="1" applyBorder="1" applyAlignment="1">
      <alignment horizontal="center" vertical="center" wrapText="1"/>
    </xf>
    <xf numFmtId="0" fontId="11" fillId="3" borderId="95" xfId="5" applyFont="1" applyFill="1" applyBorder="1" applyAlignment="1">
      <alignment horizontal="center" vertical="top" wrapText="1"/>
    </xf>
    <xf numFmtId="0" fontId="11" fillId="3" borderId="96" xfId="5" applyFont="1" applyFill="1" applyBorder="1" applyAlignment="1">
      <alignment horizontal="center" vertical="top" wrapText="1"/>
    </xf>
    <xf numFmtId="0" fontId="11" fillId="3" borderId="97" xfId="5" applyFont="1" applyFill="1" applyBorder="1" applyAlignment="1">
      <alignment horizontal="center" vertical="top" wrapText="1"/>
    </xf>
    <xf numFmtId="0" fontId="11" fillId="5" borderId="15" xfId="5" applyFont="1" applyFill="1" applyBorder="1" applyAlignment="1">
      <alignment horizontal="center" vertical="center" wrapText="1"/>
    </xf>
    <xf numFmtId="0" fontId="11" fillId="5" borderId="46" xfId="5" applyFont="1" applyFill="1" applyBorder="1" applyAlignment="1">
      <alignment horizontal="center" vertical="center" wrapText="1"/>
    </xf>
    <xf numFmtId="0" fontId="11" fillId="5" borderId="47" xfId="5" applyFont="1" applyFill="1" applyBorder="1" applyAlignment="1">
      <alignment horizontal="center" vertical="center" wrapText="1"/>
    </xf>
    <xf numFmtId="0" fontId="11" fillId="5" borderId="16" xfId="5" applyFont="1" applyFill="1" applyBorder="1" applyAlignment="1">
      <alignment horizontal="center" vertical="center" wrapText="1"/>
    </xf>
    <xf numFmtId="0" fontId="11" fillId="5" borderId="0" xfId="5" applyFont="1" applyFill="1" applyBorder="1" applyAlignment="1">
      <alignment horizontal="center" vertical="center" wrapText="1"/>
    </xf>
    <xf numFmtId="0" fontId="11" fillId="5" borderId="11" xfId="5" applyFont="1" applyFill="1" applyBorder="1" applyAlignment="1">
      <alignment horizontal="center" vertical="center" wrapText="1"/>
    </xf>
    <xf numFmtId="0" fontId="11" fillId="5" borderId="17" xfId="5" applyFont="1" applyFill="1" applyBorder="1" applyAlignment="1">
      <alignment horizontal="center" vertical="center" wrapText="1"/>
    </xf>
    <xf numFmtId="0" fontId="11" fillId="5" borderId="48" xfId="5" applyFont="1" applyFill="1" applyBorder="1" applyAlignment="1">
      <alignment horizontal="center" vertical="center" wrapText="1"/>
    </xf>
    <xf numFmtId="0" fontId="11" fillId="5" borderId="49" xfId="5" applyFont="1" applyFill="1" applyBorder="1" applyAlignment="1">
      <alignment horizontal="center" vertical="center" wrapText="1"/>
    </xf>
    <xf numFmtId="0" fontId="11" fillId="5" borderId="44" xfId="5" applyFont="1" applyFill="1" applyBorder="1" applyAlignment="1">
      <alignment horizontal="center" vertical="center" wrapText="1"/>
    </xf>
    <xf numFmtId="0" fontId="11" fillId="5" borderId="52" xfId="5" applyFont="1" applyFill="1" applyBorder="1" applyAlignment="1">
      <alignment horizontal="center" vertical="center" wrapText="1"/>
    </xf>
    <xf numFmtId="0" fontId="11" fillId="5" borderId="56" xfId="5" applyFont="1" applyFill="1" applyBorder="1" applyAlignment="1">
      <alignment horizontal="center" vertical="center" wrapText="1"/>
    </xf>
    <xf numFmtId="0" fontId="9" fillId="3" borderId="15" xfId="5" applyFont="1" applyFill="1" applyBorder="1" applyAlignment="1">
      <alignment horizontal="left" vertical="center" wrapText="1"/>
    </xf>
    <xf numFmtId="0" fontId="9" fillId="3" borderId="46" xfId="5" applyFont="1" applyFill="1" applyBorder="1" applyAlignment="1">
      <alignment horizontal="left" vertical="center" wrapText="1"/>
    </xf>
    <xf numFmtId="0" fontId="9" fillId="3" borderId="47" xfId="5" applyFont="1" applyFill="1" applyBorder="1" applyAlignment="1">
      <alignment horizontal="left" vertical="center" wrapText="1"/>
    </xf>
    <xf numFmtId="0" fontId="9" fillId="3" borderId="17" xfId="5" applyFont="1" applyFill="1" applyBorder="1" applyAlignment="1">
      <alignment horizontal="left" vertical="center" wrapText="1"/>
    </xf>
    <xf numFmtId="0" fontId="9" fillId="3" borderId="48" xfId="5" applyFont="1" applyFill="1" applyBorder="1" applyAlignment="1">
      <alignment horizontal="left" vertical="center" wrapText="1"/>
    </xf>
    <xf numFmtId="0" fontId="9" fillId="3" borderId="49" xfId="5" applyFont="1" applyFill="1" applyBorder="1" applyAlignment="1">
      <alignment horizontal="left" vertical="center" wrapText="1"/>
    </xf>
    <xf numFmtId="49" fontId="42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39" fillId="3" borderId="0" xfId="6" applyFont="1" applyFill="1" applyBorder="1" applyAlignment="1" applyProtection="1">
      <alignment horizontal="center" vertical="top"/>
      <protection hidden="1"/>
    </xf>
    <xf numFmtId="0" fontId="39" fillId="0" borderId="0" xfId="6" applyFont="1" applyFill="1" applyBorder="1" applyAlignment="1" applyProtection="1">
      <alignment horizontal="center" vertical="top"/>
      <protection hidden="1"/>
    </xf>
    <xf numFmtId="0" fontId="39" fillId="0" borderId="0" xfId="16" applyFont="1" applyFill="1" applyBorder="1" applyAlignment="1">
      <alignment horizontal="center" vertical="top"/>
    </xf>
    <xf numFmtId="0" fontId="45" fillId="0" borderId="0" xfId="16" applyFont="1" applyFill="1" applyBorder="1" applyAlignment="1">
      <alignment horizontal="center" vertical="top"/>
    </xf>
    <xf numFmtId="0" fontId="20" fillId="3" borderId="0" xfId="16" applyFont="1" applyFill="1" applyBorder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 wrapText="1"/>
    </xf>
    <xf numFmtId="49" fontId="42" fillId="4" borderId="44" xfId="1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" applyNumberFormat="1" applyFont="1" applyFill="1" applyBorder="1" applyAlignment="1" applyProtection="1">
      <alignment horizontal="left" vertical="center" wrapText="1"/>
    </xf>
    <xf numFmtId="0" fontId="45" fillId="0" borderId="0" xfId="7" applyNumberFormat="1" applyFont="1" applyFill="1" applyBorder="1" applyAlignment="1" applyProtection="1">
      <alignment horizontal="left" vertical="center" wrapText="1"/>
    </xf>
    <xf numFmtId="0" fontId="20" fillId="0" borderId="0" xfId="7" applyNumberFormat="1" applyFont="1" applyFill="1" applyBorder="1" applyAlignment="1" applyProtection="1">
      <alignment horizontal="left" vertical="center" wrapText="1"/>
    </xf>
    <xf numFmtId="0" fontId="45" fillId="2" borderId="0" xfId="7" applyNumberFormat="1" applyFont="1" applyFill="1" applyBorder="1" applyAlignment="1" applyProtection="1">
      <alignment horizontal="center"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Alignment="1">
      <alignment horizontal="left" vertical="center" wrapText="1"/>
    </xf>
  </cellXfs>
  <cellStyles count="2610">
    <cellStyle name="20% - Accent1 2" xfId="56"/>
    <cellStyle name="20% - Accent1 3" xfId="1354"/>
    <cellStyle name="20% - Accent2 2" xfId="57"/>
    <cellStyle name="20% - Accent2 3" xfId="1356"/>
    <cellStyle name="20% - Accent3 2" xfId="58"/>
    <cellStyle name="20% - Accent3 3" xfId="1358"/>
    <cellStyle name="20% - Accent4 2" xfId="59"/>
    <cellStyle name="20% - Accent4 3" xfId="1360"/>
    <cellStyle name="20% - Accent5 2" xfId="60"/>
    <cellStyle name="20% - Accent5 3" xfId="1362"/>
    <cellStyle name="20% - Accent6 2" xfId="61"/>
    <cellStyle name="20% - Accent6 3" xfId="1364"/>
    <cellStyle name="20% — акцент1" xfId="705" builtinId="30" customBuiltin="1"/>
    <cellStyle name="20% — акцент2" xfId="709" builtinId="34" customBuiltin="1"/>
    <cellStyle name="20% — акцент3" xfId="713" builtinId="38" customBuiltin="1"/>
    <cellStyle name="20% — акцент4" xfId="717" builtinId="42" customBuiltin="1"/>
    <cellStyle name="20% — акцент5" xfId="721" builtinId="46" customBuiltin="1"/>
    <cellStyle name="20% — акцент6" xfId="725" builtinId="50" customBuiltin="1"/>
    <cellStyle name="40% - Accent1 2" xfId="62"/>
    <cellStyle name="40% - Accent1 3" xfId="1355"/>
    <cellStyle name="40% - Accent2 2" xfId="63"/>
    <cellStyle name="40% - Accent2 3" xfId="1357"/>
    <cellStyle name="40% - Accent3 2" xfId="64"/>
    <cellStyle name="40% - Accent3 3" xfId="1359"/>
    <cellStyle name="40% - Accent4 2" xfId="65"/>
    <cellStyle name="40% - Accent4 3" xfId="1361"/>
    <cellStyle name="40% - Accent5 2" xfId="66"/>
    <cellStyle name="40% - Accent5 3" xfId="1363"/>
    <cellStyle name="40% - Accent6 2" xfId="67"/>
    <cellStyle name="40% - Accent6 3" xfId="1365"/>
    <cellStyle name="40% — акцент1" xfId="706" builtinId="31" customBuiltin="1"/>
    <cellStyle name="40% — акцент2" xfId="710" builtinId="35" customBuiltin="1"/>
    <cellStyle name="40% — акцент3" xfId="714" builtinId="39" customBuiltin="1"/>
    <cellStyle name="40% — акцент4" xfId="718" builtinId="43" customBuiltin="1"/>
    <cellStyle name="40% — акцент5" xfId="722" builtinId="47" customBuiltin="1"/>
    <cellStyle name="40% — акцент6" xfId="726" builtinId="51" customBuiltin="1"/>
    <cellStyle name="60% - Accent1 2" xfId="68"/>
    <cellStyle name="60% - Accent2 2" xfId="69"/>
    <cellStyle name="60% - Accent3 2" xfId="70"/>
    <cellStyle name="60% - Accent4 2" xfId="71"/>
    <cellStyle name="60% - Accent5 2" xfId="72"/>
    <cellStyle name="60% - Accent6 2" xfId="73"/>
    <cellStyle name="60% — акцент1" xfId="707" builtinId="32" customBuiltin="1"/>
    <cellStyle name="60% — акцент2" xfId="711" builtinId="36" customBuiltin="1"/>
    <cellStyle name="60% — акцент3" xfId="715" builtinId="40" customBuiltin="1"/>
    <cellStyle name="60% — акцент4" xfId="719" builtinId="44" customBuiltin="1"/>
    <cellStyle name="60% — акцент5" xfId="723" builtinId="48" customBuiltin="1"/>
    <cellStyle name="60% — акцент6" xfId="727" builtinId="52" customBuiltin="1"/>
    <cellStyle name="Accent1 2" xfId="74"/>
    <cellStyle name="Accent2 2" xfId="75"/>
    <cellStyle name="Accent3 2" xfId="76"/>
    <cellStyle name="Accent4 2" xfId="77"/>
    <cellStyle name="Accent5 2" xfId="78"/>
    <cellStyle name="Accent6 2" xfId="79"/>
    <cellStyle name="Bad 2" xfId="80"/>
    <cellStyle name="Calculation 2" xfId="81"/>
    <cellStyle name="Check Cell 2" xfId="82"/>
    <cellStyle name="Comma 2" xfId="35"/>
    <cellStyle name="Explanatory Text 2" xfId="83"/>
    <cellStyle name="Good 2" xfId="84"/>
    <cellStyle name="Heading 1 2" xfId="85"/>
    <cellStyle name="Heading 2 2" xfId="86"/>
    <cellStyle name="Heading 3 2" xfId="87"/>
    <cellStyle name="Heading 4 2" xfId="88"/>
    <cellStyle name="Input 2" xfId="89"/>
    <cellStyle name="Linked Cell 2" xfId="90"/>
    <cellStyle name="Neutral 2" xfId="91"/>
    <cellStyle name="Normal 2" xfId="1"/>
    <cellStyle name="Normal 2 2" xfId="685"/>
    <cellStyle name="Normal 2 3" xfId="683"/>
    <cellStyle name="Normal 3" xfId="11"/>
    <cellStyle name="Normal 4" xfId="686"/>
    <cellStyle name="Normal 5" xfId="684"/>
    <cellStyle name="Normal 5 2" xfId="1350"/>
    <cellStyle name="Normal 5 2 2" xfId="2608"/>
    <cellStyle name="Normal 5 3" xfId="1987"/>
    <cellStyle name="Normal 6" xfId="729"/>
    <cellStyle name="Normal 7" xfId="728"/>
    <cellStyle name="Normal 7 2" xfId="1988"/>
    <cellStyle name="Normal 8" xfId="1366"/>
    <cellStyle name="Normal 9" xfId="1352"/>
    <cellStyle name="Normal_Domestic 14042009_ITI_draft" xfId="2"/>
    <cellStyle name="Note 2" xfId="92"/>
    <cellStyle name="Note 3" xfId="1351"/>
    <cellStyle name="Note 3 2" xfId="2609"/>
    <cellStyle name="Output 2" xfId="93"/>
    <cellStyle name="Percent 2" xfId="13"/>
    <cellStyle name="Percent 2 2" xfId="731"/>
    <cellStyle name="Percent 2 2 2" xfId="1990"/>
    <cellStyle name="Percent 2 3" xfId="1368"/>
    <cellStyle name="Percent 3" xfId="687"/>
    <cellStyle name="Percent 4" xfId="732"/>
    <cellStyle name="Percent 5" xfId="1369"/>
    <cellStyle name="Percent 6" xfId="1353"/>
    <cellStyle name="SAPBEXstdItem" xfId="17"/>
    <cellStyle name="Title 2" xfId="94"/>
    <cellStyle name="Total 2" xfId="95"/>
    <cellStyle name="Warning Text 2" xfId="96"/>
    <cellStyle name="Акцент1" xfId="704" builtinId="29" customBuiltin="1"/>
    <cellStyle name="Акцент2" xfId="708" builtinId="33" customBuiltin="1"/>
    <cellStyle name="Акцент3" xfId="712" builtinId="37" customBuiltin="1"/>
    <cellStyle name="Акцент4" xfId="716" builtinId="41" customBuiltin="1"/>
    <cellStyle name="Акцент5" xfId="720" builtinId="45" customBuiltin="1"/>
    <cellStyle name="Акцент6" xfId="724" builtinId="49" customBuiltin="1"/>
    <cellStyle name="Ввод " xfId="696" builtinId="20" customBuiltin="1"/>
    <cellStyle name="Вывод" xfId="697" builtinId="21" customBuiltin="1"/>
    <cellStyle name="Вычисление" xfId="698" builtinId="22" customBuiltin="1"/>
    <cellStyle name="Денежный 2" xfId="18"/>
    <cellStyle name="Денежный 2 2" xfId="32"/>
    <cellStyle name="Заголовок 1" xfId="689" builtinId="16" customBuiltin="1"/>
    <cellStyle name="Заголовок 2" xfId="690" builtinId="17" customBuiltin="1"/>
    <cellStyle name="Заголовок 3" xfId="691" builtinId="18" customBuiltin="1"/>
    <cellStyle name="Заголовок 4" xfId="692" builtinId="19" customBuiltin="1"/>
    <cellStyle name="Итог" xfId="703" builtinId="25" customBuiltin="1"/>
    <cellStyle name="Контрольная ячейка" xfId="700" builtinId="23" customBuiltin="1"/>
    <cellStyle name="Название" xfId="688" builtinId="15" customBuiltin="1"/>
    <cellStyle name="Нейтральный" xfId="695" builtinId="28" customBuiltin="1"/>
    <cellStyle name="Обычный" xfId="0" builtinId="0"/>
    <cellStyle name="Обычный 10" xfId="40"/>
    <cellStyle name="Обычный 10 2" xfId="45"/>
    <cellStyle name="Обычный 10 2 2" xfId="179"/>
    <cellStyle name="Обычный 10 2 2 2" xfId="362"/>
    <cellStyle name="Обычный 10 2 2 2 2" xfId="1029"/>
    <cellStyle name="Обычный 10 2 2 2 2 2" xfId="2287"/>
    <cellStyle name="Обычный 10 2 2 2 3" xfId="1666"/>
    <cellStyle name="Обычный 10 2 2 3" xfId="846"/>
    <cellStyle name="Обычный 10 2 2 3 2" xfId="2104"/>
    <cellStyle name="Обычный 10 2 2 4" xfId="1483"/>
    <cellStyle name="Обычный 10 2 3" xfId="361"/>
    <cellStyle name="Обычный 10 2 3 2" xfId="1028"/>
    <cellStyle name="Обычный 10 2 3 2 2" xfId="2286"/>
    <cellStyle name="Обычный 10 2 3 3" xfId="1665"/>
    <cellStyle name="Обычный 10 2 4" xfId="755"/>
    <cellStyle name="Обычный 10 2 4 2" xfId="2013"/>
    <cellStyle name="Обычный 10 2 5" xfId="1392"/>
    <cellStyle name="Обычный 10 3" xfId="101"/>
    <cellStyle name="Обычный 10 3 2" xfId="145"/>
    <cellStyle name="Обычный 10 3 2 2" xfId="181"/>
    <cellStyle name="Обычный 10 3 2 2 2" xfId="365"/>
    <cellStyle name="Обычный 10 3 2 2 2 2" xfId="1032"/>
    <cellStyle name="Обычный 10 3 2 2 2 2 2" xfId="2290"/>
    <cellStyle name="Обычный 10 3 2 2 2 3" xfId="1669"/>
    <cellStyle name="Обычный 10 3 2 2 3" xfId="848"/>
    <cellStyle name="Обычный 10 3 2 2 3 2" xfId="2106"/>
    <cellStyle name="Обычный 10 3 2 2 4" xfId="1485"/>
    <cellStyle name="Обычный 10 3 2 3" xfId="364"/>
    <cellStyle name="Обычный 10 3 2 3 2" xfId="1031"/>
    <cellStyle name="Обычный 10 3 2 3 2 2" xfId="2289"/>
    <cellStyle name="Обычный 10 3 2 3 3" xfId="1668"/>
    <cellStyle name="Обычный 10 3 2 4" xfId="812"/>
    <cellStyle name="Обычный 10 3 2 4 2" xfId="2070"/>
    <cellStyle name="Обычный 10 3 2 5" xfId="1449"/>
    <cellStyle name="Обычный 10 3 3" xfId="180"/>
    <cellStyle name="Обычный 10 3 3 2" xfId="366"/>
    <cellStyle name="Обычный 10 3 3 2 2" xfId="1033"/>
    <cellStyle name="Обычный 10 3 3 2 2 2" xfId="2291"/>
    <cellStyle name="Обычный 10 3 3 2 3" xfId="1670"/>
    <cellStyle name="Обычный 10 3 3 3" xfId="847"/>
    <cellStyle name="Обычный 10 3 3 3 2" xfId="2105"/>
    <cellStyle name="Обычный 10 3 3 4" xfId="1484"/>
    <cellStyle name="Обычный 10 3 4" xfId="363"/>
    <cellStyle name="Обычный 10 3 4 2" xfId="1030"/>
    <cellStyle name="Обычный 10 3 4 2 2" xfId="2288"/>
    <cellStyle name="Обычный 10 3 4 3" xfId="1667"/>
    <cellStyle name="Обычный 10 3 5" xfId="768"/>
    <cellStyle name="Обычный 10 3 5 2" xfId="2026"/>
    <cellStyle name="Обычный 10 3 6" xfId="1405"/>
    <cellStyle name="Обычный 10 4" xfId="178"/>
    <cellStyle name="Обычный 10 4 2" xfId="367"/>
    <cellStyle name="Обычный 10 4 2 2" xfId="1034"/>
    <cellStyle name="Обычный 10 4 2 2 2" xfId="2292"/>
    <cellStyle name="Обычный 10 4 2 3" xfId="1671"/>
    <cellStyle name="Обычный 10 4 3" xfId="845"/>
    <cellStyle name="Обычный 10 4 3 2" xfId="2103"/>
    <cellStyle name="Обычный 10 4 4" xfId="1482"/>
    <cellStyle name="Обычный 10 5" xfId="297"/>
    <cellStyle name="Обычный 10 5 2" xfId="368"/>
    <cellStyle name="Обычный 10 5 2 2" xfId="1035"/>
    <cellStyle name="Обычный 10 5 2 2 2" xfId="2293"/>
    <cellStyle name="Обычный 10 5 2 3" xfId="1672"/>
    <cellStyle name="Обычный 10 5 3" xfId="964"/>
    <cellStyle name="Обычный 10 5 3 2" xfId="2222"/>
    <cellStyle name="Обычный 10 5 4" xfId="1601"/>
    <cellStyle name="Обычный 10 6" xfId="360"/>
    <cellStyle name="Обычный 10 6 2" xfId="1027"/>
    <cellStyle name="Обычный 10 6 2 2" xfId="2285"/>
    <cellStyle name="Обычный 10 6 3" xfId="1664"/>
    <cellStyle name="Обычный 10 7" xfId="750"/>
    <cellStyle name="Обычный 10 7 2" xfId="2008"/>
    <cellStyle name="Обычный 10 8" xfId="1387"/>
    <cellStyle name="Обычный 11" xfId="43"/>
    <cellStyle name="Обычный 11 2" xfId="182"/>
    <cellStyle name="Обычный 11 2 2" xfId="370"/>
    <cellStyle name="Обычный 11 2 2 2" xfId="1037"/>
    <cellStyle name="Обычный 11 2 2 2 2" xfId="2295"/>
    <cellStyle name="Обычный 11 2 2 3" xfId="1674"/>
    <cellStyle name="Обычный 11 2 3" xfId="849"/>
    <cellStyle name="Обычный 11 2 3 2" xfId="2107"/>
    <cellStyle name="Обычный 11 2 4" xfId="1486"/>
    <cellStyle name="Обычный 11 3" xfId="369"/>
    <cellStyle name="Обычный 11 3 2" xfId="1036"/>
    <cellStyle name="Обычный 11 3 2 2" xfId="2294"/>
    <cellStyle name="Обычный 11 3 3" xfId="1673"/>
    <cellStyle name="Обычный 11 4" xfId="753"/>
    <cellStyle name="Обычный 11 4 2" xfId="2011"/>
    <cellStyle name="Обычный 11 5" xfId="1390"/>
    <cellStyle name="Обычный 12" xfId="46"/>
    <cellStyle name="Обычный 12 2" xfId="130"/>
    <cellStyle name="Обычный 12 2 2" xfId="151"/>
    <cellStyle name="Обычный 12 2 2 2" xfId="158"/>
    <cellStyle name="Обычный 12 2 2 2 2" xfId="186"/>
    <cellStyle name="Обычный 12 2 2 2 2 2" xfId="375"/>
    <cellStyle name="Обычный 12 2 2 2 2 2 2" xfId="1042"/>
    <cellStyle name="Обычный 12 2 2 2 2 2 2 2" xfId="2300"/>
    <cellStyle name="Обычный 12 2 2 2 2 2 3" xfId="1679"/>
    <cellStyle name="Обычный 12 2 2 2 2 3" xfId="853"/>
    <cellStyle name="Обычный 12 2 2 2 2 3 2" xfId="2111"/>
    <cellStyle name="Обычный 12 2 2 2 2 4" xfId="1490"/>
    <cellStyle name="Обычный 12 2 2 2 3" xfId="290"/>
    <cellStyle name="Обычный 12 2 2 2 3 2" xfId="345"/>
    <cellStyle name="Обычный 12 2 2 2 3 2 2" xfId="1012"/>
    <cellStyle name="Обычный 12 2 2 2 3 2 2 2" xfId="2270"/>
    <cellStyle name="Обычный 12 2 2 2 3 2 3" xfId="1649"/>
    <cellStyle name="Обычный 12 2 2 2 3 3" xfId="376"/>
    <cellStyle name="Обычный 12 2 2 2 3 3 2" xfId="1043"/>
    <cellStyle name="Обычный 12 2 2 2 3 3 2 2" xfId="2301"/>
    <cellStyle name="Обычный 12 2 2 2 3 3 3" xfId="1680"/>
    <cellStyle name="Обычный 12 2 2 2 3 4" xfId="612"/>
    <cellStyle name="Обычный 12 2 2 2 3 4 2" xfId="1279"/>
    <cellStyle name="Обычный 12 2 2 2 3 4 2 2" xfId="2537"/>
    <cellStyle name="Обычный 12 2 2 2 3 4 3" xfId="1916"/>
    <cellStyle name="Обычный 12 2 2 2 3 5" xfId="957"/>
    <cellStyle name="Обычный 12 2 2 2 3 5 2" xfId="2215"/>
    <cellStyle name="Обычный 12 2 2 2 3 6" xfId="1594"/>
    <cellStyle name="Обычный 12 2 2 2 4" xfId="374"/>
    <cellStyle name="Обычный 12 2 2 2 4 2" xfId="1041"/>
    <cellStyle name="Обычный 12 2 2 2 4 2 2" xfId="2299"/>
    <cellStyle name="Обычный 12 2 2 2 4 3" xfId="1678"/>
    <cellStyle name="Обычный 12 2 2 2 5" xfId="825"/>
    <cellStyle name="Обычный 12 2 2 2 5 2" xfId="2083"/>
    <cellStyle name="Обычный 12 2 2 2 6" xfId="1462"/>
    <cellStyle name="Обычный 12 2 2 3" xfId="185"/>
    <cellStyle name="Обычный 12 2 2 3 2" xfId="377"/>
    <cellStyle name="Обычный 12 2 2 3 2 2" xfId="1044"/>
    <cellStyle name="Обычный 12 2 2 3 2 2 2" xfId="2302"/>
    <cellStyle name="Обычный 12 2 2 3 2 3" xfId="1681"/>
    <cellStyle name="Обычный 12 2 2 3 3" xfId="852"/>
    <cellStyle name="Обычный 12 2 2 3 3 2" xfId="2110"/>
    <cellStyle name="Обычный 12 2 2 3 4" xfId="1489"/>
    <cellStyle name="Обычный 12 2 2 4" xfId="373"/>
    <cellStyle name="Обычный 12 2 2 4 2" xfId="1040"/>
    <cellStyle name="Обычный 12 2 2 4 2 2" xfId="2298"/>
    <cellStyle name="Обычный 12 2 2 4 3" xfId="1677"/>
    <cellStyle name="Обычный 12 2 2 5" xfId="818"/>
    <cellStyle name="Обычный 12 2 2 5 2" xfId="2076"/>
    <cellStyle name="Обычный 12 2 2 6" xfId="1455"/>
    <cellStyle name="Обычный 12 2 3" xfId="184"/>
    <cellStyle name="Обычный 12 2 3 2" xfId="378"/>
    <cellStyle name="Обычный 12 2 3 2 2" xfId="1045"/>
    <cellStyle name="Обычный 12 2 3 2 2 2" xfId="2303"/>
    <cellStyle name="Обычный 12 2 3 2 3" xfId="1682"/>
    <cellStyle name="Обычный 12 2 3 3" xfId="851"/>
    <cellStyle name="Обычный 12 2 3 3 2" xfId="2109"/>
    <cellStyle name="Обычный 12 2 3 4" xfId="1488"/>
    <cellStyle name="Обычный 12 2 4" xfId="372"/>
    <cellStyle name="Обычный 12 2 4 2" xfId="1039"/>
    <cellStyle name="Обычный 12 2 4 2 2" xfId="2297"/>
    <cellStyle name="Обычный 12 2 4 3" xfId="1676"/>
    <cellStyle name="Обычный 12 2 5" xfId="797"/>
    <cellStyle name="Обычный 12 2 5 2" xfId="2055"/>
    <cellStyle name="Обычный 12 2 6" xfId="1434"/>
    <cellStyle name="Обычный 12 3" xfId="183"/>
    <cellStyle name="Обычный 12 3 2" xfId="379"/>
    <cellStyle name="Обычный 12 3 2 2" xfId="1046"/>
    <cellStyle name="Обычный 12 3 2 2 2" xfId="2304"/>
    <cellStyle name="Обычный 12 3 2 3" xfId="1683"/>
    <cellStyle name="Обычный 12 3 3" xfId="850"/>
    <cellStyle name="Обычный 12 3 3 2" xfId="2108"/>
    <cellStyle name="Обычный 12 3 4" xfId="1487"/>
    <cellStyle name="Обычный 12 4" xfId="371"/>
    <cellStyle name="Обычный 12 4 2" xfId="1038"/>
    <cellStyle name="Обычный 12 4 2 2" xfId="2296"/>
    <cellStyle name="Обычный 12 4 3" xfId="1675"/>
    <cellStyle name="Обычный 12 5" xfId="756"/>
    <cellStyle name="Обычный 12 5 2" xfId="2014"/>
    <cellStyle name="Обычный 12 6" xfId="1393"/>
    <cellStyle name="Обычный 13" xfId="48"/>
    <cellStyle name="Обычный 13 2" xfId="102"/>
    <cellStyle name="Обычный 13 2 2" xfId="106"/>
    <cellStyle name="Обычный 13 2 2 2" xfId="118"/>
    <cellStyle name="Обычный 13 2 2 2 2" xfId="139"/>
    <cellStyle name="Обычный 13 2 2 2 2 2" xfId="165"/>
    <cellStyle name="Обычный 13 2 2 2 2 2 2" xfId="191"/>
    <cellStyle name="Обычный 13 2 2 2 2 2 2 2" xfId="386"/>
    <cellStyle name="Обычный 13 2 2 2 2 2 2 2 2" xfId="1053"/>
    <cellStyle name="Обычный 13 2 2 2 2 2 2 2 2 2" xfId="2311"/>
    <cellStyle name="Обычный 13 2 2 2 2 2 2 2 3" xfId="1690"/>
    <cellStyle name="Обычный 13 2 2 2 2 2 2 3" xfId="858"/>
    <cellStyle name="Обычный 13 2 2 2 2 2 2 3 2" xfId="2116"/>
    <cellStyle name="Обычный 13 2 2 2 2 2 2 4" xfId="1495"/>
    <cellStyle name="Обычный 13 2 2 2 2 2 3" xfId="316"/>
    <cellStyle name="Обычный 13 2 2 2 2 2 3 2" xfId="354"/>
    <cellStyle name="Обычный 13 2 2 2 2 2 3 2 2" xfId="1021"/>
    <cellStyle name="Обычный 13 2 2 2 2 2 3 2 2 2" xfId="2279"/>
    <cellStyle name="Обычный 13 2 2 2 2 2 3 2 3" xfId="1658"/>
    <cellStyle name="Обычный 13 2 2 2 2 2 3 3" xfId="983"/>
    <cellStyle name="Обычный 13 2 2 2 2 2 3 3 2" xfId="2241"/>
    <cellStyle name="Обычный 13 2 2 2 2 2 3 4" xfId="1620"/>
    <cellStyle name="Обычный 13 2 2 2 2 2 4" xfId="325"/>
    <cellStyle name="Обычный 13 2 2 2 2 2 4 2" xfId="636"/>
    <cellStyle name="Обычный 13 2 2 2 2 2 4 2 2" xfId="1303"/>
    <cellStyle name="Обычный 13 2 2 2 2 2 4 2 2 2" xfId="2561"/>
    <cellStyle name="Обычный 13 2 2 2 2 2 4 2 3" xfId="1940"/>
    <cellStyle name="Обычный 13 2 2 2 2 2 4 3" xfId="676"/>
    <cellStyle name="Обычный 13 2 2 2 2 2 4 3 2" xfId="1343"/>
    <cellStyle name="Обычный 13 2 2 2 2 2 4 3 2 2" xfId="2601"/>
    <cellStyle name="Обычный 13 2 2 2 2 2 4 3 3" xfId="1980"/>
    <cellStyle name="Обычный 13 2 2 2 2 2 4 4" xfId="992"/>
    <cellStyle name="Обычный 13 2 2 2 2 2 4 4 2" xfId="2250"/>
    <cellStyle name="Обычный 13 2 2 2 2 2 4 5" xfId="1629"/>
    <cellStyle name="Обычный 13 2 2 2 2 2 5" xfId="385"/>
    <cellStyle name="Обычный 13 2 2 2 2 2 5 2" xfId="1052"/>
    <cellStyle name="Обычный 13 2 2 2 2 2 5 2 2" xfId="2310"/>
    <cellStyle name="Обычный 13 2 2 2 2 2 5 3" xfId="1689"/>
    <cellStyle name="Обычный 13 2 2 2 2 2 6" xfId="832"/>
    <cellStyle name="Обычный 13 2 2 2 2 2 6 2" xfId="2090"/>
    <cellStyle name="Обычный 13 2 2 2 2 2 7" xfId="1469"/>
    <cellStyle name="Обычный 13 2 2 2 2 3" xfId="176"/>
    <cellStyle name="Обычный 13 2 2 2 2 3 2" xfId="387"/>
    <cellStyle name="Обычный 13 2 2 2 2 3 2 2" xfId="1054"/>
    <cellStyle name="Обычный 13 2 2 2 2 3 2 2 2" xfId="2312"/>
    <cellStyle name="Обычный 13 2 2 2 2 3 2 3" xfId="1691"/>
    <cellStyle name="Обычный 13 2 2 2 2 3 3" xfId="843"/>
    <cellStyle name="Обычный 13 2 2 2 2 3 3 2" xfId="2101"/>
    <cellStyle name="Обычный 13 2 2 2 2 3 4" xfId="1480"/>
    <cellStyle name="Обычный 13 2 2 2 2 4" xfId="284"/>
    <cellStyle name="Обычный 13 2 2 2 2 4 2" xfId="293"/>
    <cellStyle name="Обычный 13 2 2 2 2 4 2 2" xfId="309"/>
    <cellStyle name="Обычный 13 2 2 2 2 4 2 2 2" xfId="390"/>
    <cellStyle name="Обычный 13 2 2 2 2 4 2 2 2 2" xfId="1057"/>
    <cellStyle name="Обычный 13 2 2 2 2 4 2 2 2 2 2" xfId="2315"/>
    <cellStyle name="Обычный 13 2 2 2 2 4 2 2 2 3" xfId="1694"/>
    <cellStyle name="Обычный 13 2 2 2 2 4 2 2 3" xfId="632"/>
    <cellStyle name="Обычный 13 2 2 2 2 4 2 2 3 2" xfId="682"/>
    <cellStyle name="Обычный 13 2 2 2 2 4 2 2 3 2 2" xfId="1349"/>
    <cellStyle name="Обычный 13 2 2 2 2 4 2 2 3 2 2 2" xfId="2607"/>
    <cellStyle name="Обычный 13 2 2 2 2 4 2 2 3 2 3" xfId="1986"/>
    <cellStyle name="Обычный 13 2 2 2 2 4 2 2 3 3" xfId="1299"/>
    <cellStyle name="Обычный 13 2 2 2 2 4 2 2 3 3 2" xfId="2557"/>
    <cellStyle name="Обычный 13 2 2 2 2 4 2 2 3 4" xfId="1936"/>
    <cellStyle name="Обычный 13 2 2 2 2 4 2 2 4" xfId="976"/>
    <cellStyle name="Обычный 13 2 2 2 2 4 2 2 4 2" xfId="2234"/>
    <cellStyle name="Обычный 13 2 2 2 2 4 2 2 5" xfId="1613"/>
    <cellStyle name="Обычный 13 2 2 2 2 4 2 3" xfId="389"/>
    <cellStyle name="Обычный 13 2 2 2 2 4 2 3 2" xfId="1056"/>
    <cellStyle name="Обычный 13 2 2 2 2 4 2 3 2 2" xfId="2314"/>
    <cellStyle name="Обычный 13 2 2 2 2 4 2 3 3" xfId="1693"/>
    <cellStyle name="Обычный 13 2 2 2 2 4 2 4" xfId="960"/>
    <cellStyle name="Обычный 13 2 2 2 2 4 2 4 2" xfId="2218"/>
    <cellStyle name="Обычный 13 2 2 2 2 4 2 5" xfId="1597"/>
    <cellStyle name="Обычный 13 2 2 2 2 4 3" xfId="388"/>
    <cellStyle name="Обычный 13 2 2 2 2 4 3 2" xfId="1055"/>
    <cellStyle name="Обычный 13 2 2 2 2 4 3 2 2" xfId="2313"/>
    <cellStyle name="Обычный 13 2 2 2 2 4 3 3" xfId="1692"/>
    <cellStyle name="Обычный 13 2 2 2 2 4 4" xfId="951"/>
    <cellStyle name="Обычный 13 2 2 2 2 4 4 2" xfId="2209"/>
    <cellStyle name="Обычный 13 2 2 2 2 4 5" xfId="1588"/>
    <cellStyle name="Обычный 13 2 2 2 2 5" xfId="307"/>
    <cellStyle name="Обычный 13 2 2 2 2 5 2" xfId="391"/>
    <cellStyle name="Обычный 13 2 2 2 2 5 2 2" xfId="1058"/>
    <cellStyle name="Обычный 13 2 2 2 2 5 2 2 2" xfId="2316"/>
    <cellStyle name="Обычный 13 2 2 2 2 5 2 3" xfId="1695"/>
    <cellStyle name="Обычный 13 2 2 2 2 5 3" xfId="630"/>
    <cellStyle name="Обычный 13 2 2 2 2 5 3 2" xfId="680"/>
    <cellStyle name="Обычный 13 2 2 2 2 5 3 2 2" xfId="1347"/>
    <cellStyle name="Обычный 13 2 2 2 2 5 3 2 2 2" xfId="2605"/>
    <cellStyle name="Обычный 13 2 2 2 2 5 3 2 3" xfId="1984"/>
    <cellStyle name="Обычный 13 2 2 2 2 5 3 3" xfId="1297"/>
    <cellStyle name="Обычный 13 2 2 2 2 5 3 3 2" xfId="2555"/>
    <cellStyle name="Обычный 13 2 2 2 2 5 3 4" xfId="1934"/>
    <cellStyle name="Обычный 13 2 2 2 2 5 4" xfId="974"/>
    <cellStyle name="Обычный 13 2 2 2 2 5 4 2" xfId="2232"/>
    <cellStyle name="Обычный 13 2 2 2 2 5 5" xfId="1611"/>
    <cellStyle name="Обычный 13 2 2 2 2 6" xfId="334"/>
    <cellStyle name="Обычный 13 2 2 2 2 6 2" xfId="654"/>
    <cellStyle name="Обычный 13 2 2 2 2 6 2 2" xfId="1321"/>
    <cellStyle name="Обычный 13 2 2 2 2 6 2 2 2" xfId="2579"/>
    <cellStyle name="Обычный 13 2 2 2 2 6 2 3" xfId="1958"/>
    <cellStyle name="Обычный 13 2 2 2 2 6 3" xfId="1001"/>
    <cellStyle name="Обычный 13 2 2 2 2 6 3 2" xfId="2259"/>
    <cellStyle name="Обычный 13 2 2 2 2 6 4" xfId="1638"/>
    <cellStyle name="Обычный 13 2 2 2 2 7" xfId="384"/>
    <cellStyle name="Обычный 13 2 2 2 2 7 2" xfId="1051"/>
    <cellStyle name="Обычный 13 2 2 2 2 7 2 2" xfId="2309"/>
    <cellStyle name="Обычный 13 2 2 2 2 7 3" xfId="1688"/>
    <cellStyle name="Обычный 13 2 2 2 2 8" xfId="806"/>
    <cellStyle name="Обычный 13 2 2 2 2 8 2" xfId="2064"/>
    <cellStyle name="Обычный 13 2 2 2 2 9" xfId="1443"/>
    <cellStyle name="Обычный 13 2 2 2 3" xfId="190"/>
    <cellStyle name="Обычный 13 2 2 2 3 2" xfId="392"/>
    <cellStyle name="Обычный 13 2 2 2 3 2 2" xfId="1059"/>
    <cellStyle name="Обычный 13 2 2 2 3 2 2 2" xfId="2317"/>
    <cellStyle name="Обычный 13 2 2 2 3 2 3" xfId="1696"/>
    <cellStyle name="Обычный 13 2 2 2 3 3" xfId="857"/>
    <cellStyle name="Обычный 13 2 2 2 3 3 2" xfId="2115"/>
    <cellStyle name="Обычный 13 2 2 2 3 4" xfId="1494"/>
    <cellStyle name="Обычный 13 2 2 2 4" xfId="383"/>
    <cellStyle name="Обычный 13 2 2 2 4 2" xfId="1050"/>
    <cellStyle name="Обычный 13 2 2 2 4 2 2" xfId="2308"/>
    <cellStyle name="Обычный 13 2 2 2 4 3" xfId="1687"/>
    <cellStyle name="Обычный 13 2 2 2 5" xfId="785"/>
    <cellStyle name="Обычный 13 2 2 2 5 2" xfId="2043"/>
    <cellStyle name="Обычный 13 2 2 2 6" xfId="1422"/>
    <cellStyle name="Обычный 13 2 2 3" xfId="189"/>
    <cellStyle name="Обычный 13 2 2 3 2" xfId="393"/>
    <cellStyle name="Обычный 13 2 2 3 2 2" xfId="1060"/>
    <cellStyle name="Обычный 13 2 2 3 2 2 2" xfId="2318"/>
    <cellStyle name="Обычный 13 2 2 3 2 3" xfId="1697"/>
    <cellStyle name="Обычный 13 2 2 3 3" xfId="856"/>
    <cellStyle name="Обычный 13 2 2 3 3 2" xfId="2114"/>
    <cellStyle name="Обычный 13 2 2 3 4" xfId="1493"/>
    <cellStyle name="Обычный 13 2 2 4" xfId="382"/>
    <cellStyle name="Обычный 13 2 2 4 2" xfId="1049"/>
    <cellStyle name="Обычный 13 2 2 4 2 2" xfId="2307"/>
    <cellStyle name="Обычный 13 2 2 4 3" xfId="1686"/>
    <cellStyle name="Обычный 13 2 2 5" xfId="773"/>
    <cellStyle name="Обычный 13 2 2 5 2" xfId="2031"/>
    <cellStyle name="Обычный 13 2 2 6" xfId="1410"/>
    <cellStyle name="Обычный 13 2 3" xfId="123"/>
    <cellStyle name="Обычный 13 2 3 2" xfId="127"/>
    <cellStyle name="Обычный 13 2 3 2 2" xfId="171"/>
    <cellStyle name="Обычный 13 2 3 2 2 2" xfId="194"/>
    <cellStyle name="Обычный 13 2 3 2 2 2 2" xfId="397"/>
    <cellStyle name="Обычный 13 2 3 2 2 2 2 2" xfId="1064"/>
    <cellStyle name="Обычный 13 2 3 2 2 2 2 2 2" xfId="2322"/>
    <cellStyle name="Обычный 13 2 3 2 2 2 2 3" xfId="1701"/>
    <cellStyle name="Обычный 13 2 3 2 2 2 3" xfId="861"/>
    <cellStyle name="Обычный 13 2 3 2 2 2 3 2" xfId="2119"/>
    <cellStyle name="Обычный 13 2 3 2 2 2 4" xfId="1498"/>
    <cellStyle name="Обычный 13 2 3 2 2 3" xfId="322"/>
    <cellStyle name="Обычный 13 2 3 2 2 3 2" xfId="359"/>
    <cellStyle name="Обычный 13 2 3 2 2 3 2 2" xfId="1026"/>
    <cellStyle name="Обычный 13 2 3 2 2 3 2 2 2" xfId="2284"/>
    <cellStyle name="Обычный 13 2 3 2 2 3 2 3" xfId="1663"/>
    <cellStyle name="Обычный 13 2 3 2 2 3 3" xfId="657"/>
    <cellStyle name="Обычный 13 2 3 2 2 3 3 2" xfId="1324"/>
    <cellStyle name="Обычный 13 2 3 2 2 3 3 2 2" xfId="2582"/>
    <cellStyle name="Обычный 13 2 3 2 2 3 3 3" xfId="1961"/>
    <cellStyle name="Обычный 13 2 3 2 2 3 4" xfId="989"/>
    <cellStyle name="Обычный 13 2 3 2 2 3 4 2" xfId="2247"/>
    <cellStyle name="Обычный 13 2 3 2 2 3 5" xfId="1626"/>
    <cellStyle name="Обычный 13 2 3 2 2 4" xfId="328"/>
    <cellStyle name="Обычный 13 2 3 2 2 4 2" xfId="639"/>
    <cellStyle name="Обычный 13 2 3 2 2 4 2 2" xfId="1306"/>
    <cellStyle name="Обычный 13 2 3 2 2 4 2 2 2" xfId="2564"/>
    <cellStyle name="Обычный 13 2 3 2 2 4 2 3" xfId="1943"/>
    <cellStyle name="Обычный 13 2 3 2 2 4 3" xfId="669"/>
    <cellStyle name="Обычный 13 2 3 2 2 4 3 2" xfId="1336"/>
    <cellStyle name="Обычный 13 2 3 2 2 4 3 2 2" xfId="2594"/>
    <cellStyle name="Обычный 13 2 3 2 2 4 3 3" xfId="1973"/>
    <cellStyle name="Обычный 13 2 3 2 2 4 4" xfId="995"/>
    <cellStyle name="Обычный 13 2 3 2 2 4 4 2" xfId="2253"/>
    <cellStyle name="Обычный 13 2 3 2 2 4 5" xfId="1632"/>
    <cellStyle name="Обычный 13 2 3 2 2 5" xfId="396"/>
    <cellStyle name="Обычный 13 2 3 2 2 5 2" xfId="1063"/>
    <cellStyle name="Обычный 13 2 3 2 2 5 2 2" xfId="2321"/>
    <cellStyle name="Обычный 13 2 3 2 2 5 3" xfId="1700"/>
    <cellStyle name="Обычный 13 2 3 2 2 6" xfId="838"/>
    <cellStyle name="Обычный 13 2 3 2 2 6 2" xfId="2096"/>
    <cellStyle name="Обычный 13 2 3 2 2 7" xfId="1475"/>
    <cellStyle name="Обычный 13 2 3 2 3" xfId="193"/>
    <cellStyle name="Обычный 13 2 3 2 3 2" xfId="398"/>
    <cellStyle name="Обычный 13 2 3 2 3 2 2" xfId="1065"/>
    <cellStyle name="Обычный 13 2 3 2 3 2 2 2" xfId="2323"/>
    <cellStyle name="Обычный 13 2 3 2 3 2 3" xfId="1702"/>
    <cellStyle name="Обычный 13 2 3 2 3 3" xfId="860"/>
    <cellStyle name="Обычный 13 2 3 2 3 3 2" xfId="2118"/>
    <cellStyle name="Обычный 13 2 3 2 3 4" xfId="1497"/>
    <cellStyle name="Обычный 13 2 3 2 4" xfId="395"/>
    <cellStyle name="Обычный 13 2 3 2 4 2" xfId="1062"/>
    <cellStyle name="Обычный 13 2 3 2 4 2 2" xfId="2320"/>
    <cellStyle name="Обычный 13 2 3 2 4 3" xfId="1699"/>
    <cellStyle name="Обычный 13 2 3 2 5" xfId="794"/>
    <cellStyle name="Обычный 13 2 3 2 5 2" xfId="2052"/>
    <cellStyle name="Обычный 13 2 3 2 6" xfId="1431"/>
    <cellStyle name="Обычный 13 2 3 3" xfId="144"/>
    <cellStyle name="Обычный 13 2 3 3 2" xfId="167"/>
    <cellStyle name="Обычный 13 2 3 3 2 2" xfId="196"/>
    <cellStyle name="Обычный 13 2 3 3 2 2 2" xfId="401"/>
    <cellStyle name="Обычный 13 2 3 3 2 2 2 2" xfId="1068"/>
    <cellStyle name="Обычный 13 2 3 3 2 2 2 2 2" xfId="2326"/>
    <cellStyle name="Обычный 13 2 3 3 2 2 2 3" xfId="1705"/>
    <cellStyle name="Обычный 13 2 3 3 2 2 3" xfId="863"/>
    <cellStyle name="Обычный 13 2 3 3 2 2 3 2" xfId="2121"/>
    <cellStyle name="Обычный 13 2 3 3 2 2 4" xfId="1500"/>
    <cellStyle name="Обычный 13 2 3 3 2 3" xfId="318"/>
    <cellStyle name="Обычный 13 2 3 3 2 3 2" xfId="356"/>
    <cellStyle name="Обычный 13 2 3 3 2 3 2 2" xfId="1023"/>
    <cellStyle name="Обычный 13 2 3 3 2 3 2 2 2" xfId="2281"/>
    <cellStyle name="Обычный 13 2 3 3 2 3 2 3" xfId="1660"/>
    <cellStyle name="Обычный 13 2 3 3 2 3 3" xfId="985"/>
    <cellStyle name="Обычный 13 2 3 3 2 3 3 2" xfId="2243"/>
    <cellStyle name="Обычный 13 2 3 3 2 3 4" xfId="1622"/>
    <cellStyle name="Обычный 13 2 3 3 2 4" xfId="327"/>
    <cellStyle name="Обычный 13 2 3 3 2 4 2" xfId="638"/>
    <cellStyle name="Обычный 13 2 3 3 2 4 2 2" xfId="1305"/>
    <cellStyle name="Обычный 13 2 3 3 2 4 2 2 2" xfId="2563"/>
    <cellStyle name="Обычный 13 2 3 3 2 4 2 3" xfId="1942"/>
    <cellStyle name="Обычный 13 2 3 3 2 4 3" xfId="674"/>
    <cellStyle name="Обычный 13 2 3 3 2 4 3 2" xfId="1341"/>
    <cellStyle name="Обычный 13 2 3 3 2 4 3 2 2" xfId="2599"/>
    <cellStyle name="Обычный 13 2 3 3 2 4 3 3" xfId="1978"/>
    <cellStyle name="Обычный 13 2 3 3 2 4 4" xfId="994"/>
    <cellStyle name="Обычный 13 2 3 3 2 4 4 2" xfId="2252"/>
    <cellStyle name="Обычный 13 2 3 3 2 4 5" xfId="1631"/>
    <cellStyle name="Обычный 13 2 3 3 2 5" xfId="400"/>
    <cellStyle name="Обычный 13 2 3 3 2 5 2" xfId="1067"/>
    <cellStyle name="Обычный 13 2 3 3 2 5 2 2" xfId="2325"/>
    <cellStyle name="Обычный 13 2 3 3 2 5 3" xfId="1704"/>
    <cellStyle name="Обычный 13 2 3 3 2 6" xfId="834"/>
    <cellStyle name="Обычный 13 2 3 3 2 6 2" xfId="2092"/>
    <cellStyle name="Обычный 13 2 3 3 2 7" xfId="1471"/>
    <cellStyle name="Обычный 13 2 3 3 3" xfId="195"/>
    <cellStyle name="Обычный 13 2 3 3 3 2" xfId="402"/>
    <cellStyle name="Обычный 13 2 3 3 3 2 2" xfId="1069"/>
    <cellStyle name="Обычный 13 2 3 3 3 2 2 2" xfId="2327"/>
    <cellStyle name="Обычный 13 2 3 3 3 2 3" xfId="1706"/>
    <cellStyle name="Обычный 13 2 3 3 3 3" xfId="862"/>
    <cellStyle name="Обычный 13 2 3 3 3 3 2" xfId="2120"/>
    <cellStyle name="Обычный 13 2 3 3 3 4" xfId="1499"/>
    <cellStyle name="Обычный 13 2 3 3 4" xfId="399"/>
    <cellStyle name="Обычный 13 2 3 3 4 2" xfId="1066"/>
    <cellStyle name="Обычный 13 2 3 3 4 2 2" xfId="2324"/>
    <cellStyle name="Обычный 13 2 3 3 4 3" xfId="1703"/>
    <cellStyle name="Обычный 13 2 3 3 5" xfId="811"/>
    <cellStyle name="Обычный 13 2 3 3 5 2" xfId="2069"/>
    <cellStyle name="Обычный 13 2 3 3 6" xfId="1448"/>
    <cellStyle name="Обычный 13 2 3 4" xfId="192"/>
    <cellStyle name="Обычный 13 2 3 4 2" xfId="403"/>
    <cellStyle name="Обычный 13 2 3 4 2 2" xfId="1070"/>
    <cellStyle name="Обычный 13 2 3 4 2 2 2" xfId="2328"/>
    <cellStyle name="Обычный 13 2 3 4 2 3" xfId="1707"/>
    <cellStyle name="Обычный 13 2 3 4 3" xfId="859"/>
    <cellStyle name="Обычный 13 2 3 4 3 2" xfId="2117"/>
    <cellStyle name="Обычный 13 2 3 4 4" xfId="1496"/>
    <cellStyle name="Обычный 13 2 3 5" xfId="394"/>
    <cellStyle name="Обычный 13 2 3 5 2" xfId="1061"/>
    <cellStyle name="Обычный 13 2 3 5 2 2" xfId="2319"/>
    <cellStyle name="Обычный 13 2 3 5 3" xfId="1698"/>
    <cellStyle name="Обычный 13 2 3 6" xfId="790"/>
    <cellStyle name="Обычный 13 2 3 6 2" xfId="2048"/>
    <cellStyle name="Обычный 13 2 3 7" xfId="1427"/>
    <cellStyle name="Обычный 13 2 4" xfId="188"/>
    <cellStyle name="Обычный 13 2 4 2" xfId="404"/>
    <cellStyle name="Обычный 13 2 4 2 2" xfId="1071"/>
    <cellStyle name="Обычный 13 2 4 2 2 2" xfId="2329"/>
    <cellStyle name="Обычный 13 2 4 2 3" xfId="1708"/>
    <cellStyle name="Обычный 13 2 4 3" xfId="855"/>
    <cellStyle name="Обычный 13 2 4 3 2" xfId="2113"/>
    <cellStyle name="Обычный 13 2 4 4" xfId="1492"/>
    <cellStyle name="Обычный 13 2 5" xfId="291"/>
    <cellStyle name="Обычный 13 2 5 2" xfId="405"/>
    <cellStyle name="Обычный 13 2 5 2 2" xfId="1072"/>
    <cellStyle name="Обычный 13 2 5 2 2 2" xfId="2330"/>
    <cellStyle name="Обычный 13 2 5 2 3" xfId="1709"/>
    <cellStyle name="Обычный 13 2 5 3" xfId="633"/>
    <cellStyle name="Обычный 13 2 5 3 2" xfId="1300"/>
    <cellStyle name="Обычный 13 2 5 3 2 2" xfId="2558"/>
    <cellStyle name="Обычный 13 2 5 3 3" xfId="1937"/>
    <cellStyle name="Обычный 13 2 5 4" xfId="659"/>
    <cellStyle name="Обычный 13 2 5 4 2" xfId="1326"/>
    <cellStyle name="Обычный 13 2 5 4 2 2" xfId="2584"/>
    <cellStyle name="Обычный 13 2 5 4 3" xfId="1963"/>
    <cellStyle name="Обычный 13 2 5 5" xfId="958"/>
    <cellStyle name="Обычный 13 2 5 5 2" xfId="2216"/>
    <cellStyle name="Обычный 13 2 5 6" xfId="1595"/>
    <cellStyle name="Обычный 13 2 6" xfId="381"/>
    <cellStyle name="Обычный 13 2 6 2" xfId="1048"/>
    <cellStyle name="Обычный 13 2 6 2 2" xfId="2306"/>
    <cellStyle name="Обычный 13 2 6 3" xfId="1685"/>
    <cellStyle name="Обычный 13 2 7" xfId="769"/>
    <cellStyle name="Обычный 13 2 7 2" xfId="2027"/>
    <cellStyle name="Обычный 13 2 8" xfId="1406"/>
    <cellStyle name="Обычный 13 3" xfId="187"/>
    <cellStyle name="Обычный 13 3 2" xfId="406"/>
    <cellStyle name="Обычный 13 3 2 2" xfId="1073"/>
    <cellStyle name="Обычный 13 3 2 2 2" xfId="2331"/>
    <cellStyle name="Обычный 13 3 2 3" xfId="1710"/>
    <cellStyle name="Обычный 13 3 3" xfId="854"/>
    <cellStyle name="Обычный 13 3 3 2" xfId="2112"/>
    <cellStyle name="Обычный 13 3 4" xfId="1491"/>
    <cellStyle name="Обычный 13 4" xfId="380"/>
    <cellStyle name="Обычный 13 4 2" xfId="1047"/>
    <cellStyle name="Обычный 13 4 2 2" xfId="2305"/>
    <cellStyle name="Обычный 13 4 3" xfId="1684"/>
    <cellStyle name="Обычный 13 5" xfId="758"/>
    <cellStyle name="Обычный 13 5 2" xfId="2016"/>
    <cellStyle name="Обычный 13 6" xfId="1395"/>
    <cellStyle name="Обычный 14" xfId="50"/>
    <cellStyle name="Обычный 14 2" xfId="128"/>
    <cellStyle name="Обычный 14 2 2" xfId="153"/>
    <cellStyle name="Обычный 14 2 2 2" xfId="156"/>
    <cellStyle name="Обычный 14 2 2 2 2" xfId="200"/>
    <cellStyle name="Обычный 14 2 2 2 2 2" xfId="411"/>
    <cellStyle name="Обычный 14 2 2 2 2 2 2" xfId="1078"/>
    <cellStyle name="Обычный 14 2 2 2 2 2 2 2" xfId="2336"/>
    <cellStyle name="Обычный 14 2 2 2 2 2 3" xfId="1715"/>
    <cellStyle name="Обычный 14 2 2 2 2 3" xfId="867"/>
    <cellStyle name="Обычный 14 2 2 2 2 3 2" xfId="2125"/>
    <cellStyle name="Обычный 14 2 2 2 2 4" xfId="1504"/>
    <cellStyle name="Обычный 14 2 2 2 3" xfId="288"/>
    <cellStyle name="Обычный 14 2 2 2 3 2" xfId="343"/>
    <cellStyle name="Обычный 14 2 2 2 3 2 2" xfId="1010"/>
    <cellStyle name="Обычный 14 2 2 2 3 2 2 2" xfId="2268"/>
    <cellStyle name="Обычный 14 2 2 2 3 2 3" xfId="1647"/>
    <cellStyle name="Обычный 14 2 2 2 3 3" xfId="412"/>
    <cellStyle name="Обычный 14 2 2 2 3 3 2" xfId="1079"/>
    <cellStyle name="Обычный 14 2 2 2 3 3 2 2" xfId="2337"/>
    <cellStyle name="Обычный 14 2 2 2 3 3 3" xfId="1716"/>
    <cellStyle name="Обычный 14 2 2 2 3 4" xfId="610"/>
    <cellStyle name="Обычный 14 2 2 2 3 4 2" xfId="1277"/>
    <cellStyle name="Обычный 14 2 2 2 3 4 2 2" xfId="2535"/>
    <cellStyle name="Обычный 14 2 2 2 3 4 3" xfId="1914"/>
    <cellStyle name="Обычный 14 2 2 2 3 5" xfId="955"/>
    <cellStyle name="Обычный 14 2 2 2 3 5 2" xfId="2213"/>
    <cellStyle name="Обычный 14 2 2 2 3 6" xfId="1592"/>
    <cellStyle name="Обычный 14 2 2 2 4" xfId="410"/>
    <cellStyle name="Обычный 14 2 2 2 4 2" xfId="1077"/>
    <cellStyle name="Обычный 14 2 2 2 4 2 2" xfId="2335"/>
    <cellStyle name="Обычный 14 2 2 2 4 3" xfId="1714"/>
    <cellStyle name="Обычный 14 2 2 2 5" xfId="823"/>
    <cellStyle name="Обычный 14 2 2 2 5 2" xfId="2081"/>
    <cellStyle name="Обычный 14 2 2 2 6" xfId="1460"/>
    <cellStyle name="Обычный 14 2 2 3" xfId="199"/>
    <cellStyle name="Обычный 14 2 2 3 2" xfId="413"/>
    <cellStyle name="Обычный 14 2 2 3 2 2" xfId="1080"/>
    <cellStyle name="Обычный 14 2 2 3 2 2 2" xfId="2338"/>
    <cellStyle name="Обычный 14 2 2 3 2 3" xfId="1717"/>
    <cellStyle name="Обычный 14 2 2 3 3" xfId="866"/>
    <cellStyle name="Обычный 14 2 2 3 3 2" xfId="2124"/>
    <cellStyle name="Обычный 14 2 2 3 4" xfId="1503"/>
    <cellStyle name="Обычный 14 2 2 4" xfId="409"/>
    <cellStyle name="Обычный 14 2 2 4 2" xfId="1076"/>
    <cellStyle name="Обычный 14 2 2 4 2 2" xfId="2334"/>
    <cellStyle name="Обычный 14 2 2 4 3" xfId="1713"/>
    <cellStyle name="Обычный 14 2 2 5" xfId="820"/>
    <cellStyle name="Обычный 14 2 2 5 2" xfId="2078"/>
    <cellStyle name="Обычный 14 2 2 6" xfId="1457"/>
    <cellStyle name="Обычный 14 2 3" xfId="198"/>
    <cellStyle name="Обычный 14 2 3 2" xfId="414"/>
    <cellStyle name="Обычный 14 2 3 2 2" xfId="1081"/>
    <cellStyle name="Обычный 14 2 3 2 2 2" xfId="2339"/>
    <cellStyle name="Обычный 14 2 3 2 3" xfId="1718"/>
    <cellStyle name="Обычный 14 2 3 3" xfId="865"/>
    <cellStyle name="Обычный 14 2 3 3 2" xfId="2123"/>
    <cellStyle name="Обычный 14 2 3 4" xfId="1502"/>
    <cellStyle name="Обычный 14 2 4" xfId="408"/>
    <cellStyle name="Обычный 14 2 4 2" xfId="1075"/>
    <cellStyle name="Обычный 14 2 4 2 2" xfId="2333"/>
    <cellStyle name="Обычный 14 2 4 3" xfId="1712"/>
    <cellStyle name="Обычный 14 2 5" xfId="795"/>
    <cellStyle name="Обычный 14 2 5 2" xfId="2053"/>
    <cellStyle name="Обычный 14 2 6" xfId="1432"/>
    <cellStyle name="Обычный 14 3" xfId="134"/>
    <cellStyle name="Обычный 14 3 2" xfId="201"/>
    <cellStyle name="Обычный 14 3 2 2" xfId="416"/>
    <cellStyle name="Обычный 14 3 2 2 2" xfId="1083"/>
    <cellStyle name="Обычный 14 3 2 2 2 2" xfId="2341"/>
    <cellStyle name="Обычный 14 3 2 2 3" xfId="1720"/>
    <cellStyle name="Обычный 14 3 2 3" xfId="868"/>
    <cellStyle name="Обычный 14 3 2 3 2" xfId="2126"/>
    <cellStyle name="Обычный 14 3 2 4" xfId="1505"/>
    <cellStyle name="Обычный 14 3 3" xfId="331"/>
    <cellStyle name="Обычный 14 3 3 2" xfId="651"/>
    <cellStyle name="Обычный 14 3 3 2 2" xfId="1318"/>
    <cellStyle name="Обычный 14 3 3 2 2 2" xfId="2576"/>
    <cellStyle name="Обычный 14 3 3 2 3" xfId="1955"/>
    <cellStyle name="Обычный 14 3 3 3" xfId="998"/>
    <cellStyle name="Обычный 14 3 3 3 2" xfId="2256"/>
    <cellStyle name="Обычный 14 3 3 4" xfId="1635"/>
    <cellStyle name="Обычный 14 3 4" xfId="415"/>
    <cellStyle name="Обычный 14 3 4 2" xfId="1082"/>
    <cellStyle name="Обычный 14 3 4 2 2" xfId="2340"/>
    <cellStyle name="Обычный 14 3 4 3" xfId="1719"/>
    <cellStyle name="Обычный 14 3 5" xfId="801"/>
    <cellStyle name="Обычный 14 3 5 2" xfId="2059"/>
    <cellStyle name="Обычный 14 3 6" xfId="1438"/>
    <cellStyle name="Обычный 14 4" xfId="197"/>
    <cellStyle name="Обычный 14 4 2" xfId="417"/>
    <cellStyle name="Обычный 14 4 2 2" xfId="1084"/>
    <cellStyle name="Обычный 14 4 2 2 2" xfId="2342"/>
    <cellStyle name="Обычный 14 4 2 3" xfId="1721"/>
    <cellStyle name="Обычный 14 4 3" xfId="864"/>
    <cellStyle name="Обычный 14 4 3 2" xfId="2122"/>
    <cellStyle name="Обычный 14 4 4" xfId="1501"/>
    <cellStyle name="Обычный 14 5" xfId="407"/>
    <cellStyle name="Обычный 14 5 2" xfId="1074"/>
    <cellStyle name="Обычный 14 5 2 2" xfId="2332"/>
    <cellStyle name="Обычный 14 5 3" xfId="1711"/>
    <cellStyle name="Обычный 14 6" xfId="760"/>
    <cellStyle name="Обычный 14 6 2" xfId="2018"/>
    <cellStyle name="Обычный 14 7" xfId="1397"/>
    <cellStyle name="Обычный 15" xfId="52"/>
    <cellStyle name="Обычный 15 2" xfId="112"/>
    <cellStyle name="Обычный 15 2 2" xfId="132"/>
    <cellStyle name="Обычный 15 2 2 2" xfId="149"/>
    <cellStyle name="Обычный 15 2 2 2 2" xfId="205"/>
    <cellStyle name="Обычный 15 2 2 2 2 2" xfId="422"/>
    <cellStyle name="Обычный 15 2 2 2 2 2 2" xfId="1089"/>
    <cellStyle name="Обычный 15 2 2 2 2 2 2 2" xfId="2347"/>
    <cellStyle name="Обычный 15 2 2 2 2 2 3" xfId="1726"/>
    <cellStyle name="Обычный 15 2 2 2 2 3" xfId="872"/>
    <cellStyle name="Обычный 15 2 2 2 2 3 2" xfId="2130"/>
    <cellStyle name="Обычный 15 2 2 2 2 4" xfId="1509"/>
    <cellStyle name="Обычный 15 2 2 2 3" xfId="286"/>
    <cellStyle name="Обычный 15 2 2 2 3 2" xfId="295"/>
    <cellStyle name="Обычный 15 2 2 2 3 2 2" xfId="424"/>
    <cellStyle name="Обычный 15 2 2 2 3 2 2 2" xfId="1091"/>
    <cellStyle name="Обычный 15 2 2 2 3 2 2 2 2" xfId="2349"/>
    <cellStyle name="Обычный 15 2 2 2 3 2 2 3" xfId="1728"/>
    <cellStyle name="Обычный 15 2 2 2 3 2 3" xfId="962"/>
    <cellStyle name="Обычный 15 2 2 2 3 2 3 2" xfId="2220"/>
    <cellStyle name="Обычный 15 2 2 2 3 2 4" xfId="1599"/>
    <cellStyle name="Обычный 15 2 2 2 3 3" xfId="423"/>
    <cellStyle name="Обычный 15 2 2 2 3 3 2" xfId="1090"/>
    <cellStyle name="Обычный 15 2 2 2 3 3 2 2" xfId="2348"/>
    <cellStyle name="Обычный 15 2 2 2 3 3 3" xfId="1727"/>
    <cellStyle name="Обычный 15 2 2 2 3 4" xfId="953"/>
    <cellStyle name="Обычный 15 2 2 2 3 4 2" xfId="2211"/>
    <cellStyle name="Обычный 15 2 2 2 3 5" xfId="1590"/>
    <cellStyle name="Обычный 15 2 2 2 4" xfId="314"/>
    <cellStyle name="Обычный 15 2 2 2 4 2" xfId="425"/>
    <cellStyle name="Обычный 15 2 2 2 4 2 2" xfId="1092"/>
    <cellStyle name="Обычный 15 2 2 2 4 2 2 2" xfId="2350"/>
    <cellStyle name="Обычный 15 2 2 2 4 2 3" xfId="1729"/>
    <cellStyle name="Обычный 15 2 2 2 4 3" xfId="649"/>
    <cellStyle name="Обычный 15 2 2 2 4 3 2" xfId="1316"/>
    <cellStyle name="Обычный 15 2 2 2 4 3 2 2" xfId="2574"/>
    <cellStyle name="Обычный 15 2 2 2 4 3 3" xfId="1953"/>
    <cellStyle name="Обычный 15 2 2 2 4 4" xfId="981"/>
    <cellStyle name="Обычный 15 2 2 2 4 4 2" xfId="2239"/>
    <cellStyle name="Обычный 15 2 2 2 4 5" xfId="1618"/>
    <cellStyle name="Обычный 15 2 2 2 5" xfId="421"/>
    <cellStyle name="Обычный 15 2 2 2 5 2" xfId="1088"/>
    <cellStyle name="Обычный 15 2 2 2 5 2 2" xfId="2346"/>
    <cellStyle name="Обычный 15 2 2 2 5 3" xfId="1725"/>
    <cellStyle name="Обычный 15 2 2 2 6" xfId="816"/>
    <cellStyle name="Обычный 15 2 2 2 6 2" xfId="2074"/>
    <cellStyle name="Обычный 15 2 2 2 7" xfId="1453"/>
    <cellStyle name="Обычный 15 2 2 3" xfId="204"/>
    <cellStyle name="Обычный 15 2 2 3 2" xfId="426"/>
    <cellStyle name="Обычный 15 2 2 3 2 2" xfId="1093"/>
    <cellStyle name="Обычный 15 2 2 3 2 2 2" xfId="2351"/>
    <cellStyle name="Обычный 15 2 2 3 2 3" xfId="1730"/>
    <cellStyle name="Обычный 15 2 2 3 3" xfId="871"/>
    <cellStyle name="Обычный 15 2 2 3 3 2" xfId="2129"/>
    <cellStyle name="Обычный 15 2 2 3 4" xfId="1508"/>
    <cellStyle name="Обычный 15 2 2 4" xfId="420"/>
    <cellStyle name="Обычный 15 2 2 4 2" xfId="1087"/>
    <cellStyle name="Обычный 15 2 2 4 2 2" xfId="2345"/>
    <cellStyle name="Обычный 15 2 2 4 3" xfId="1724"/>
    <cellStyle name="Обычный 15 2 2 5" xfId="799"/>
    <cellStyle name="Обычный 15 2 2 5 2" xfId="2057"/>
    <cellStyle name="Обычный 15 2 2 6" xfId="1436"/>
    <cellStyle name="Обычный 15 2 3" xfId="203"/>
    <cellStyle name="Обычный 15 2 3 2" xfId="427"/>
    <cellStyle name="Обычный 15 2 3 2 2" xfId="1094"/>
    <cellStyle name="Обычный 15 2 3 2 2 2" xfId="2352"/>
    <cellStyle name="Обычный 15 2 3 2 3" xfId="1731"/>
    <cellStyle name="Обычный 15 2 3 3" xfId="870"/>
    <cellStyle name="Обычный 15 2 3 3 2" xfId="2128"/>
    <cellStyle name="Обычный 15 2 3 4" xfId="1507"/>
    <cellStyle name="Обычный 15 2 4" xfId="419"/>
    <cellStyle name="Обычный 15 2 4 2" xfId="1086"/>
    <cellStyle name="Обычный 15 2 4 2 2" xfId="2344"/>
    <cellStyle name="Обычный 15 2 4 3" xfId="1723"/>
    <cellStyle name="Обычный 15 2 5" xfId="779"/>
    <cellStyle name="Обычный 15 2 5 2" xfId="2037"/>
    <cellStyle name="Обычный 15 2 6" xfId="1416"/>
    <cellStyle name="Обычный 15 3" xfId="202"/>
    <cellStyle name="Обычный 15 3 2" xfId="428"/>
    <cellStyle name="Обычный 15 3 2 2" xfId="1095"/>
    <cellStyle name="Обычный 15 3 2 2 2" xfId="2353"/>
    <cellStyle name="Обычный 15 3 2 3" xfId="1732"/>
    <cellStyle name="Обычный 15 3 3" xfId="869"/>
    <cellStyle name="Обычный 15 3 3 2" xfId="2127"/>
    <cellStyle name="Обычный 15 3 4" xfId="1506"/>
    <cellStyle name="Обычный 15 4" xfId="418"/>
    <cellStyle name="Обычный 15 4 2" xfId="1085"/>
    <cellStyle name="Обычный 15 4 2 2" xfId="2343"/>
    <cellStyle name="Обычный 15 4 3" xfId="1722"/>
    <cellStyle name="Обычный 15 5" xfId="762"/>
    <cellStyle name="Обычный 15 5 2" xfId="2020"/>
    <cellStyle name="Обычный 15 6" xfId="1399"/>
    <cellStyle name="Обычный 16" xfId="97"/>
    <cellStyle name="Обычный 16 2" xfId="114"/>
    <cellStyle name="Обычный 16 2 2" xfId="147"/>
    <cellStyle name="Обычный 16 2 2 2" xfId="208"/>
    <cellStyle name="Обычный 16 2 2 2 2" xfId="432"/>
    <cellStyle name="Обычный 16 2 2 2 2 2" xfId="1099"/>
    <cellStyle name="Обычный 16 2 2 2 2 2 2" xfId="2357"/>
    <cellStyle name="Обычный 16 2 2 2 2 3" xfId="1736"/>
    <cellStyle name="Обычный 16 2 2 2 3" xfId="875"/>
    <cellStyle name="Обычный 16 2 2 2 3 2" xfId="2133"/>
    <cellStyle name="Обычный 16 2 2 2 4" xfId="1512"/>
    <cellStyle name="Обычный 16 2 2 3" xfId="431"/>
    <cellStyle name="Обычный 16 2 2 3 2" xfId="1098"/>
    <cellStyle name="Обычный 16 2 2 3 2 2" xfId="2356"/>
    <cellStyle name="Обычный 16 2 2 3 3" xfId="1735"/>
    <cellStyle name="Обычный 16 2 2 4" xfId="814"/>
    <cellStyle name="Обычный 16 2 2 4 2" xfId="2072"/>
    <cellStyle name="Обычный 16 2 2 5" xfId="1451"/>
    <cellStyle name="Обычный 16 2 3" xfId="207"/>
    <cellStyle name="Обычный 16 2 3 2" xfId="433"/>
    <cellStyle name="Обычный 16 2 3 2 2" xfId="1100"/>
    <cellStyle name="Обычный 16 2 3 2 2 2" xfId="2358"/>
    <cellStyle name="Обычный 16 2 3 2 3" xfId="1737"/>
    <cellStyle name="Обычный 16 2 3 3" xfId="874"/>
    <cellStyle name="Обычный 16 2 3 3 2" xfId="2132"/>
    <cellStyle name="Обычный 16 2 3 4" xfId="1511"/>
    <cellStyle name="Обычный 16 2 4" xfId="430"/>
    <cellStyle name="Обычный 16 2 4 2" xfId="1097"/>
    <cellStyle name="Обычный 16 2 4 2 2" xfId="2355"/>
    <cellStyle name="Обычный 16 2 4 3" xfId="1734"/>
    <cellStyle name="Обычный 16 2 5" xfId="781"/>
    <cellStyle name="Обычный 16 2 5 2" xfId="2039"/>
    <cellStyle name="Обычный 16 2 6" xfId="1418"/>
    <cellStyle name="Обычный 16 3" xfId="160"/>
    <cellStyle name="Обычный 16 3 2" xfId="209"/>
    <cellStyle name="Обычный 16 3 2 2" xfId="435"/>
    <cellStyle name="Обычный 16 3 2 2 2" xfId="1102"/>
    <cellStyle name="Обычный 16 3 2 2 2 2" xfId="2360"/>
    <cellStyle name="Обычный 16 3 2 2 3" xfId="1739"/>
    <cellStyle name="Обычный 16 3 2 3" xfId="876"/>
    <cellStyle name="Обычный 16 3 2 3 2" xfId="2134"/>
    <cellStyle name="Обычный 16 3 2 4" xfId="1513"/>
    <cellStyle name="Обычный 16 3 3" xfId="434"/>
    <cellStyle name="Обычный 16 3 3 2" xfId="1101"/>
    <cellStyle name="Обычный 16 3 3 2 2" xfId="2359"/>
    <cellStyle name="Обычный 16 3 3 3" xfId="1738"/>
    <cellStyle name="Обычный 16 3 4" xfId="827"/>
    <cellStyle name="Обычный 16 3 4 2" xfId="2085"/>
    <cellStyle name="Обычный 16 3 5" xfId="1464"/>
    <cellStyle name="Обычный 16 4" xfId="206"/>
    <cellStyle name="Обычный 16 4 2" xfId="436"/>
    <cellStyle name="Обычный 16 4 2 2" xfId="1103"/>
    <cellStyle name="Обычный 16 4 2 2 2" xfId="2361"/>
    <cellStyle name="Обычный 16 4 2 3" xfId="1740"/>
    <cellStyle name="Обычный 16 4 3" xfId="873"/>
    <cellStyle name="Обычный 16 4 3 2" xfId="2131"/>
    <cellStyle name="Обычный 16 4 4" xfId="1510"/>
    <cellStyle name="Обычный 16 5" xfId="429"/>
    <cellStyle name="Обычный 16 5 2" xfId="1096"/>
    <cellStyle name="Обычный 16 5 2 2" xfId="2354"/>
    <cellStyle name="Обычный 16 5 3" xfId="1733"/>
    <cellStyle name="Обычный 16 6" xfId="764"/>
    <cellStyle name="Обычный 16 6 2" xfId="2022"/>
    <cellStyle name="Обычный 16 7" xfId="1401"/>
    <cellStyle name="Обычный 17" xfId="99"/>
    <cellStyle name="Обычный 17 2" xfId="210"/>
    <cellStyle name="Обычный 17 2 2" xfId="438"/>
    <cellStyle name="Обычный 17 2 2 2" xfId="1105"/>
    <cellStyle name="Обычный 17 2 2 2 2" xfId="2363"/>
    <cellStyle name="Обычный 17 2 2 3" xfId="1742"/>
    <cellStyle name="Обычный 17 2 3" xfId="877"/>
    <cellStyle name="Обычный 17 2 3 2" xfId="2135"/>
    <cellStyle name="Обычный 17 2 4" xfId="1514"/>
    <cellStyle name="Обычный 17 3" xfId="437"/>
    <cellStyle name="Обычный 17 3 2" xfId="1104"/>
    <cellStyle name="Обычный 17 3 2 2" xfId="2362"/>
    <cellStyle name="Обычный 17 3 3" xfId="1741"/>
    <cellStyle name="Обычный 17 4" xfId="766"/>
    <cellStyle name="Обычный 17 4 2" xfId="2024"/>
    <cellStyle name="Обычный 17 5" xfId="1403"/>
    <cellStyle name="Обычный 18" xfId="104"/>
    <cellStyle name="Обычный 18 2" xfId="120"/>
    <cellStyle name="Обычный 18 2 2" xfId="124"/>
    <cellStyle name="Обычный 18 2 2 2" xfId="168"/>
    <cellStyle name="Обычный 18 2 2 2 2" xfId="214"/>
    <cellStyle name="Обычный 18 2 2 2 2 2" xfId="443"/>
    <cellStyle name="Обычный 18 2 2 2 2 2 2" xfId="1110"/>
    <cellStyle name="Обычный 18 2 2 2 2 2 2 2" xfId="2368"/>
    <cellStyle name="Обычный 18 2 2 2 2 2 3" xfId="1747"/>
    <cellStyle name="Обычный 18 2 2 2 2 3" xfId="881"/>
    <cellStyle name="Обычный 18 2 2 2 2 3 2" xfId="2139"/>
    <cellStyle name="Обычный 18 2 2 2 2 4" xfId="1518"/>
    <cellStyle name="Обычный 18 2 2 2 3" xfId="319"/>
    <cellStyle name="Обычный 18 2 2 2 3 2" xfId="357"/>
    <cellStyle name="Обычный 18 2 2 2 3 2 2" xfId="1024"/>
    <cellStyle name="Обычный 18 2 2 2 3 2 2 2" xfId="2282"/>
    <cellStyle name="Обычный 18 2 2 2 3 2 3" xfId="1661"/>
    <cellStyle name="Обычный 18 2 2 2 3 3" xfId="986"/>
    <cellStyle name="Обычный 18 2 2 2 3 3 2" xfId="2244"/>
    <cellStyle name="Обычный 18 2 2 2 3 4" xfId="1623"/>
    <cellStyle name="Обычный 18 2 2 2 4" xfId="330"/>
    <cellStyle name="Обычный 18 2 2 2 4 2" xfId="641"/>
    <cellStyle name="Обычный 18 2 2 2 4 2 2" xfId="1308"/>
    <cellStyle name="Обычный 18 2 2 2 4 2 2 2" xfId="2566"/>
    <cellStyle name="Обычный 18 2 2 2 4 2 3" xfId="1945"/>
    <cellStyle name="Обычный 18 2 2 2 4 3" xfId="671"/>
    <cellStyle name="Обычный 18 2 2 2 4 3 2" xfId="1338"/>
    <cellStyle name="Обычный 18 2 2 2 4 3 2 2" xfId="2596"/>
    <cellStyle name="Обычный 18 2 2 2 4 3 3" xfId="1975"/>
    <cellStyle name="Обычный 18 2 2 2 4 4" xfId="997"/>
    <cellStyle name="Обычный 18 2 2 2 4 4 2" xfId="2255"/>
    <cellStyle name="Обычный 18 2 2 2 4 5" xfId="1634"/>
    <cellStyle name="Обычный 18 2 2 2 5" xfId="442"/>
    <cellStyle name="Обычный 18 2 2 2 5 2" xfId="1109"/>
    <cellStyle name="Обычный 18 2 2 2 5 2 2" xfId="2367"/>
    <cellStyle name="Обычный 18 2 2 2 5 3" xfId="1746"/>
    <cellStyle name="Обычный 18 2 2 2 6" xfId="835"/>
    <cellStyle name="Обычный 18 2 2 2 6 2" xfId="2093"/>
    <cellStyle name="Обычный 18 2 2 2 7" xfId="1472"/>
    <cellStyle name="Обычный 18 2 2 3" xfId="213"/>
    <cellStyle name="Обычный 18 2 2 3 2" xfId="444"/>
    <cellStyle name="Обычный 18 2 2 3 2 2" xfId="1111"/>
    <cellStyle name="Обычный 18 2 2 3 2 2 2" xfId="2369"/>
    <cellStyle name="Обычный 18 2 2 3 2 3" xfId="1748"/>
    <cellStyle name="Обычный 18 2 2 3 3" xfId="880"/>
    <cellStyle name="Обычный 18 2 2 3 3 2" xfId="2138"/>
    <cellStyle name="Обычный 18 2 2 3 4" xfId="1517"/>
    <cellStyle name="Обычный 18 2 2 4" xfId="441"/>
    <cellStyle name="Обычный 18 2 2 4 2" xfId="1108"/>
    <cellStyle name="Обычный 18 2 2 4 2 2" xfId="2366"/>
    <cellStyle name="Обычный 18 2 2 4 3" xfId="1745"/>
    <cellStyle name="Обычный 18 2 2 5" xfId="791"/>
    <cellStyle name="Обычный 18 2 2 5 2" xfId="2049"/>
    <cellStyle name="Обычный 18 2 2 6" xfId="1428"/>
    <cellStyle name="Обычный 18 2 3" xfId="141"/>
    <cellStyle name="Обычный 18 2 3 2" xfId="163"/>
    <cellStyle name="Обычный 18 2 3 2 2" xfId="216"/>
    <cellStyle name="Обычный 18 2 3 2 2 2" xfId="447"/>
    <cellStyle name="Обычный 18 2 3 2 2 2 2" xfId="1114"/>
    <cellStyle name="Обычный 18 2 3 2 2 2 2 2" xfId="2372"/>
    <cellStyle name="Обычный 18 2 3 2 2 2 3" xfId="1751"/>
    <cellStyle name="Обычный 18 2 3 2 2 3" xfId="883"/>
    <cellStyle name="Обычный 18 2 3 2 2 3 2" xfId="2141"/>
    <cellStyle name="Обычный 18 2 3 2 2 4" xfId="1520"/>
    <cellStyle name="Обычный 18 2 3 2 3" xfId="20"/>
    <cellStyle name="Обычный 18 2 3 2 3 2" xfId="352"/>
    <cellStyle name="Обычный 18 2 3 2 3 2 2" xfId="1019"/>
    <cellStyle name="Обычный 18 2 3 2 3 2 2 2" xfId="2277"/>
    <cellStyle name="Обычный 18 2 3 2 3 2 3" xfId="1656"/>
    <cellStyle name="Обычный 18 2 3 2 3 3" xfId="733"/>
    <cellStyle name="Обычный 18 2 3 2 3 3 2" xfId="1991"/>
    <cellStyle name="Обычный 18 2 3 2 3 4" xfId="1370"/>
    <cellStyle name="Обычный 18 2 3 2 4" xfId="323"/>
    <cellStyle name="Обычный 18 2 3 2 4 2" xfId="634"/>
    <cellStyle name="Обычный 18 2 3 2 4 2 2" xfId="672"/>
    <cellStyle name="Обычный 18 2 3 2 4 2 2 2" xfId="1339"/>
    <cellStyle name="Обычный 18 2 3 2 4 2 2 2 2" xfId="2597"/>
    <cellStyle name="Обычный 18 2 3 2 4 2 2 3" xfId="1976"/>
    <cellStyle name="Обычный 18 2 3 2 4 2 3" xfId="1301"/>
    <cellStyle name="Обычный 18 2 3 2 4 2 3 2" xfId="2559"/>
    <cellStyle name="Обычный 18 2 3 2 4 2 4" xfId="1938"/>
    <cellStyle name="Обычный 18 2 3 2 4 3" xfId="668"/>
    <cellStyle name="Обычный 18 2 3 2 4 3 2" xfId="1335"/>
    <cellStyle name="Обычный 18 2 3 2 4 3 2 2" xfId="2593"/>
    <cellStyle name="Обычный 18 2 3 2 4 3 3" xfId="1972"/>
    <cellStyle name="Обычный 18 2 3 2 4 4" xfId="990"/>
    <cellStyle name="Обычный 18 2 3 2 4 4 2" xfId="2248"/>
    <cellStyle name="Обычный 18 2 3 2 4 5" xfId="1627"/>
    <cellStyle name="Обычный 18 2 3 2 5" xfId="446"/>
    <cellStyle name="Обычный 18 2 3 2 5 2" xfId="1113"/>
    <cellStyle name="Обычный 18 2 3 2 5 2 2" xfId="2371"/>
    <cellStyle name="Обычный 18 2 3 2 5 3" xfId="1750"/>
    <cellStyle name="Обычный 18 2 3 2 6" xfId="830"/>
    <cellStyle name="Обычный 18 2 3 2 6 2" xfId="2088"/>
    <cellStyle name="Обычный 18 2 3 2 7" xfId="1467"/>
    <cellStyle name="Обычный 18 2 3 3" xfId="215"/>
    <cellStyle name="Обычный 18 2 3 3 2" xfId="448"/>
    <cellStyle name="Обычный 18 2 3 3 2 2" xfId="1115"/>
    <cellStyle name="Обычный 18 2 3 3 2 2 2" xfId="2373"/>
    <cellStyle name="Обычный 18 2 3 3 2 3" xfId="1752"/>
    <cellStyle name="Обычный 18 2 3 3 3" xfId="882"/>
    <cellStyle name="Обычный 18 2 3 3 3 2" xfId="2140"/>
    <cellStyle name="Обычный 18 2 3 3 4" xfId="1519"/>
    <cellStyle name="Обычный 18 2 3 4" xfId="335"/>
    <cellStyle name="Обычный 18 2 3 4 2" xfId="655"/>
    <cellStyle name="Обычный 18 2 3 4 2 2" xfId="1322"/>
    <cellStyle name="Обычный 18 2 3 4 2 2 2" xfId="2580"/>
    <cellStyle name="Обычный 18 2 3 4 2 3" xfId="1959"/>
    <cellStyle name="Обычный 18 2 3 4 3" xfId="1002"/>
    <cellStyle name="Обычный 18 2 3 4 3 2" xfId="2260"/>
    <cellStyle name="Обычный 18 2 3 4 4" xfId="1639"/>
    <cellStyle name="Обычный 18 2 3 5" xfId="445"/>
    <cellStyle name="Обычный 18 2 3 5 2" xfId="1112"/>
    <cellStyle name="Обычный 18 2 3 5 2 2" xfId="2370"/>
    <cellStyle name="Обычный 18 2 3 5 3" xfId="1749"/>
    <cellStyle name="Обычный 18 2 3 6" xfId="808"/>
    <cellStyle name="Обычный 18 2 3 6 2" xfId="2066"/>
    <cellStyle name="Обычный 18 2 3 7" xfId="1445"/>
    <cellStyle name="Обычный 18 2 4" xfId="212"/>
    <cellStyle name="Обычный 18 2 4 2" xfId="449"/>
    <cellStyle name="Обычный 18 2 4 2 2" xfId="1116"/>
    <cellStyle name="Обычный 18 2 4 2 2 2" xfId="2374"/>
    <cellStyle name="Обычный 18 2 4 2 3" xfId="1753"/>
    <cellStyle name="Обычный 18 2 4 3" xfId="879"/>
    <cellStyle name="Обычный 18 2 4 3 2" xfId="2137"/>
    <cellStyle name="Обычный 18 2 4 4" xfId="1516"/>
    <cellStyle name="Обычный 18 2 5" xfId="440"/>
    <cellStyle name="Обычный 18 2 5 2" xfId="1107"/>
    <cellStyle name="Обычный 18 2 5 2 2" xfId="2365"/>
    <cellStyle name="Обычный 18 2 5 3" xfId="1744"/>
    <cellStyle name="Обычный 18 2 6" xfId="787"/>
    <cellStyle name="Обычный 18 2 6 2" xfId="2045"/>
    <cellStyle name="Обычный 18 2 7" xfId="1424"/>
    <cellStyle name="Обычный 18 3" xfId="211"/>
    <cellStyle name="Обычный 18 3 2" xfId="450"/>
    <cellStyle name="Обычный 18 3 2 2" xfId="1117"/>
    <cellStyle name="Обычный 18 3 2 2 2" xfId="2375"/>
    <cellStyle name="Обычный 18 3 2 3" xfId="1754"/>
    <cellStyle name="Обычный 18 3 3" xfId="878"/>
    <cellStyle name="Обычный 18 3 3 2" xfId="2136"/>
    <cellStyle name="Обычный 18 3 4" xfId="1515"/>
    <cellStyle name="Обычный 18 4" xfId="439"/>
    <cellStyle name="Обычный 18 4 2" xfId="1106"/>
    <cellStyle name="Обычный 18 4 2 2" xfId="2364"/>
    <cellStyle name="Обычный 18 4 3" xfId="1743"/>
    <cellStyle name="Обычный 18 5" xfId="771"/>
    <cellStyle name="Обычный 18 5 2" xfId="2029"/>
    <cellStyle name="Обычный 18 6" xfId="1408"/>
    <cellStyle name="Обычный 19" xfId="116"/>
    <cellStyle name="Обычный 19 2" xfId="217"/>
    <cellStyle name="Обычный 19 2 2" xfId="452"/>
    <cellStyle name="Обычный 19 2 2 2" xfId="1119"/>
    <cellStyle name="Обычный 19 2 2 2 2" xfId="2377"/>
    <cellStyle name="Обычный 19 2 2 3" xfId="1756"/>
    <cellStyle name="Обычный 19 2 3" xfId="884"/>
    <cellStyle name="Обычный 19 2 3 2" xfId="2142"/>
    <cellStyle name="Обычный 19 2 4" xfId="1521"/>
    <cellStyle name="Обычный 19 3" xfId="300"/>
    <cellStyle name="Обычный 19 3 2" xfId="453"/>
    <cellStyle name="Обычный 19 3 2 2" xfId="1120"/>
    <cellStyle name="Обычный 19 3 2 2 2" xfId="2378"/>
    <cellStyle name="Обычный 19 3 2 3" xfId="1757"/>
    <cellStyle name="Обычный 19 3 3" xfId="967"/>
    <cellStyle name="Обычный 19 3 3 2" xfId="2225"/>
    <cellStyle name="Обычный 19 3 4" xfId="1604"/>
    <cellStyle name="Обычный 19 4" xfId="305"/>
    <cellStyle name="Обычный 19 4 2" xfId="310"/>
    <cellStyle name="Обычный 19 4 2 2" xfId="340"/>
    <cellStyle name="Обычный 19 4 2 2 10" xfId="1007"/>
    <cellStyle name="Обычный 19 4 2 2 10 2" xfId="2265"/>
    <cellStyle name="Обычный 19 4 2 2 11" xfId="1644"/>
    <cellStyle name="Обычный 19 4 2 2 2" xfId="346"/>
    <cellStyle name="Обычный 19 4 2 2 2 2" xfId="1013"/>
    <cellStyle name="Обычный 19 4 2 2 2 2 2" xfId="2271"/>
    <cellStyle name="Обычный 19 4 2 2 2 3" xfId="1650"/>
    <cellStyle name="Обычный 19 4 2 2 3" xfId="617"/>
    <cellStyle name="Обычный 19 4 2 2 3 2" xfId="1284"/>
    <cellStyle name="Обычный 19 4 2 2 3 2 2" xfId="2542"/>
    <cellStyle name="Обычный 19 4 2 2 3 3" xfId="1921"/>
    <cellStyle name="Обычный 19 4 2 2 4" xfId="618"/>
    <cellStyle name="Обычный 19 4 2 2 4 2" xfId="645"/>
    <cellStyle name="Обычный 19 4 2 2 4 2 2" xfId="1312"/>
    <cellStyle name="Обычный 19 4 2 2 4 2 2 2" xfId="2570"/>
    <cellStyle name="Обычный 19 4 2 2 4 2 3" xfId="1949"/>
    <cellStyle name="Обычный 19 4 2 2 4 3" xfId="666"/>
    <cellStyle name="Обычный 19 4 2 2 4 3 2" xfId="1333"/>
    <cellStyle name="Обычный 19 4 2 2 4 3 2 2" xfId="2591"/>
    <cellStyle name="Обычный 19 4 2 2 4 3 3" xfId="1970"/>
    <cellStyle name="Обычный 19 4 2 2 4 4" xfId="1285"/>
    <cellStyle name="Обычный 19 4 2 2 4 4 2" xfId="2543"/>
    <cellStyle name="Обычный 19 4 2 2 4 5" xfId="1922"/>
    <cellStyle name="Обычный 19 4 2 2 5" xfId="621"/>
    <cellStyle name="Обычный 19 4 2 2 5 2" xfId="627"/>
    <cellStyle name="Обычный 19 4 2 2 5 2 2" xfId="663"/>
    <cellStyle name="Обычный 19 4 2 2 5 2 2 2" xfId="1330"/>
    <cellStyle name="Обычный 19 4 2 2 5 2 2 2 2" xfId="2588"/>
    <cellStyle name="Обычный 19 4 2 2 5 2 2 3" xfId="1967"/>
    <cellStyle name="Обычный 19 4 2 2 5 2 3" xfId="1294"/>
    <cellStyle name="Обычный 19 4 2 2 5 2 3 2" xfId="2552"/>
    <cellStyle name="Обычный 19 4 2 2 5 2 4" xfId="1931"/>
    <cellStyle name="Обычный 19 4 2 2 5 3" xfId="648"/>
    <cellStyle name="Обычный 19 4 2 2 5 3 2" xfId="1315"/>
    <cellStyle name="Обычный 19 4 2 2 5 3 2 2" xfId="2573"/>
    <cellStyle name="Обычный 19 4 2 2 5 3 3" xfId="1952"/>
    <cellStyle name="Обычный 19 4 2 2 5 4" xfId="1288"/>
    <cellStyle name="Обычный 19 4 2 2 5 4 2" xfId="2546"/>
    <cellStyle name="Обычный 19 4 2 2 5 5" xfId="1925"/>
    <cellStyle name="Обычный 19 4 2 2 6" xfId="624"/>
    <cellStyle name="Обычный 19 4 2 2 6 2" xfId="1291"/>
    <cellStyle name="Обычный 19 4 2 2 6 2 2" xfId="2549"/>
    <cellStyle name="Обычный 19 4 2 2 6 3" xfId="1928"/>
    <cellStyle name="Обычный 19 4 2 2 7" xfId="642"/>
    <cellStyle name="Обычный 19 4 2 2 7 2" xfId="1309"/>
    <cellStyle name="Обычный 19 4 2 2 7 2 2" xfId="2567"/>
    <cellStyle name="Обычный 19 4 2 2 7 3" xfId="1946"/>
    <cellStyle name="Обычный 19 4 2 2 8" xfId="658"/>
    <cellStyle name="Обычный 19 4 2 2 8 2" xfId="1325"/>
    <cellStyle name="Обычный 19 4 2 2 8 2 2" xfId="2583"/>
    <cellStyle name="Обычный 19 4 2 2 8 3" xfId="1962"/>
    <cellStyle name="Обычный 19 4 2 2 9" xfId="677"/>
    <cellStyle name="Обычный 19 4 2 2 9 2" xfId="1344"/>
    <cellStyle name="Обычный 19 4 2 2 9 2 2" xfId="2602"/>
    <cellStyle name="Обычный 19 4 2 2 9 3" xfId="1981"/>
    <cellStyle name="Обычный 19 4 2 3" xfId="455"/>
    <cellStyle name="Обычный 19 4 2 3 2" xfId="1122"/>
    <cellStyle name="Обычный 19 4 2 3 2 2" xfId="2380"/>
    <cellStyle name="Обычный 19 4 2 3 3" xfId="1759"/>
    <cellStyle name="Обычный 19 4 2 4" xfId="615"/>
    <cellStyle name="Обычный 19 4 2 4 2" xfId="1282"/>
    <cellStyle name="Обычный 19 4 2 4 2 2" xfId="2540"/>
    <cellStyle name="Обычный 19 4 2 4 3" xfId="1919"/>
    <cellStyle name="Обычный 19 4 2 5" xfId="977"/>
    <cellStyle name="Обычный 19 4 2 5 2" xfId="2235"/>
    <cellStyle name="Обычный 19 4 2 6" xfId="1614"/>
    <cellStyle name="Обычный 19 4 3" xfId="454"/>
    <cellStyle name="Обычный 19 4 3 2" xfId="1121"/>
    <cellStyle name="Обычный 19 4 3 2 2" xfId="2379"/>
    <cellStyle name="Обычный 19 4 3 3" xfId="1758"/>
    <cellStyle name="Обычный 19 4 4" xfId="972"/>
    <cellStyle name="Обычный 19 4 4 2" xfId="2230"/>
    <cellStyle name="Обычный 19 4 5" xfId="1609"/>
    <cellStyle name="Обычный 19 5" xfId="451"/>
    <cellStyle name="Обычный 19 5 2" xfId="1118"/>
    <cellStyle name="Обычный 19 5 2 2" xfId="2376"/>
    <cellStyle name="Обычный 19 5 3" xfId="1755"/>
    <cellStyle name="Обычный 19 6" xfId="613"/>
    <cellStyle name="Обычный 19 6 2" xfId="1280"/>
    <cellStyle name="Обычный 19 6 2 2" xfId="2538"/>
    <cellStyle name="Обычный 19 6 3" xfId="1917"/>
    <cellStyle name="Обычный 19 7" xfId="783"/>
    <cellStyle name="Обычный 19 7 2" xfId="2041"/>
    <cellStyle name="Обычный 19 8" xfId="1420"/>
    <cellStyle name="Обычный 2" xfId="3"/>
    <cellStyle name="Обычный 2 10" xfId="105"/>
    <cellStyle name="Обычный 2 10 2" xfId="121"/>
    <cellStyle name="Обычный 2 10 2 2" xfId="125"/>
    <cellStyle name="Обычный 2 10 2 2 2" xfId="170"/>
    <cellStyle name="Обычный 2 10 2 2 2 2" xfId="221"/>
    <cellStyle name="Обычный 2 10 2 2 2 2 2" xfId="460"/>
    <cellStyle name="Обычный 2 10 2 2 2 2 2 2" xfId="1127"/>
    <cellStyle name="Обычный 2 10 2 2 2 2 2 2 2" xfId="2385"/>
    <cellStyle name="Обычный 2 10 2 2 2 2 2 3" xfId="1764"/>
    <cellStyle name="Обычный 2 10 2 2 2 2 3" xfId="888"/>
    <cellStyle name="Обычный 2 10 2 2 2 2 3 2" xfId="2146"/>
    <cellStyle name="Обычный 2 10 2 2 2 2 4" xfId="1525"/>
    <cellStyle name="Обычный 2 10 2 2 2 3" xfId="321"/>
    <cellStyle name="Обычный 2 10 2 2 2 3 2" xfId="358"/>
    <cellStyle name="Обычный 2 10 2 2 2 3 2 2" xfId="1025"/>
    <cellStyle name="Обычный 2 10 2 2 2 3 2 2 2" xfId="2283"/>
    <cellStyle name="Обычный 2 10 2 2 2 3 2 3" xfId="1662"/>
    <cellStyle name="Обычный 2 10 2 2 2 3 3" xfId="988"/>
    <cellStyle name="Обычный 2 10 2 2 2 3 3 2" xfId="2246"/>
    <cellStyle name="Обычный 2 10 2 2 2 3 4" xfId="1625"/>
    <cellStyle name="Обычный 2 10 2 2 2 4" xfId="459"/>
    <cellStyle name="Обычный 2 10 2 2 2 4 2" xfId="1126"/>
    <cellStyle name="Обычный 2 10 2 2 2 4 2 2" xfId="2384"/>
    <cellStyle name="Обычный 2 10 2 2 2 4 3" xfId="1763"/>
    <cellStyle name="Обычный 2 10 2 2 2 5" xfId="837"/>
    <cellStyle name="Обычный 2 10 2 2 2 5 2" xfId="2095"/>
    <cellStyle name="Обычный 2 10 2 2 2 6" xfId="1474"/>
    <cellStyle name="Обычный 2 10 2 2 3" xfId="220"/>
    <cellStyle name="Обычный 2 10 2 2 3 2" xfId="461"/>
    <cellStyle name="Обычный 2 10 2 2 3 2 2" xfId="1128"/>
    <cellStyle name="Обычный 2 10 2 2 3 2 2 2" xfId="2386"/>
    <cellStyle name="Обычный 2 10 2 2 3 2 3" xfId="1765"/>
    <cellStyle name="Обычный 2 10 2 2 3 3" xfId="887"/>
    <cellStyle name="Обычный 2 10 2 2 3 3 2" xfId="2145"/>
    <cellStyle name="Обычный 2 10 2 2 3 4" xfId="1524"/>
    <cellStyle name="Обычный 2 10 2 2 4" xfId="458"/>
    <cellStyle name="Обычный 2 10 2 2 4 2" xfId="1125"/>
    <cellStyle name="Обычный 2 10 2 2 4 2 2" xfId="2383"/>
    <cellStyle name="Обычный 2 10 2 2 4 3" xfId="1762"/>
    <cellStyle name="Обычный 2 10 2 2 5" xfId="792"/>
    <cellStyle name="Обычный 2 10 2 2 5 2" xfId="2050"/>
    <cellStyle name="Обычный 2 10 2 2 6" xfId="1429"/>
    <cellStyle name="Обычный 2 10 2 3" xfId="142"/>
    <cellStyle name="Обычный 2 10 2 3 2" xfId="164"/>
    <cellStyle name="Обычный 2 10 2 3 2 2" xfId="223"/>
    <cellStyle name="Обычный 2 10 2 3 2 2 2" xfId="464"/>
    <cellStyle name="Обычный 2 10 2 3 2 2 2 2" xfId="1131"/>
    <cellStyle name="Обычный 2 10 2 3 2 2 2 2 2" xfId="2389"/>
    <cellStyle name="Обычный 2 10 2 3 2 2 2 3" xfId="1768"/>
    <cellStyle name="Обычный 2 10 2 3 2 2 3" xfId="890"/>
    <cellStyle name="Обычный 2 10 2 3 2 2 3 2" xfId="2148"/>
    <cellStyle name="Обычный 2 10 2 3 2 2 4" xfId="1527"/>
    <cellStyle name="Обычный 2 10 2 3 2 3" xfId="21"/>
    <cellStyle name="Обычный 2 10 2 3 2 3 2" xfId="353"/>
    <cellStyle name="Обычный 2 10 2 3 2 3 2 2" xfId="1020"/>
    <cellStyle name="Обычный 2 10 2 3 2 3 2 2 2" xfId="2278"/>
    <cellStyle name="Обычный 2 10 2 3 2 3 2 3" xfId="1657"/>
    <cellStyle name="Обычный 2 10 2 3 2 3 3" xfId="647"/>
    <cellStyle name="Обычный 2 10 2 3 2 3 3 2" xfId="1314"/>
    <cellStyle name="Обычный 2 10 2 3 2 3 3 2 2" xfId="2572"/>
    <cellStyle name="Обычный 2 10 2 3 2 3 3 3" xfId="1951"/>
    <cellStyle name="Обычный 2 10 2 3 2 3 4" xfId="660"/>
    <cellStyle name="Обычный 2 10 2 3 2 3 4 2" xfId="1327"/>
    <cellStyle name="Обычный 2 10 2 3 2 3 4 2 2" xfId="2585"/>
    <cellStyle name="Обычный 2 10 2 3 2 3 4 3" xfId="1964"/>
    <cellStyle name="Обычный 2 10 2 3 2 3 5" xfId="734"/>
    <cellStyle name="Обычный 2 10 2 3 2 3 5 2" xfId="1992"/>
    <cellStyle name="Обычный 2 10 2 3 2 3 6" xfId="1371"/>
    <cellStyle name="Обычный 2 10 2 3 2 4" xfId="324"/>
    <cellStyle name="Обычный 2 10 2 3 2 4 2" xfId="635"/>
    <cellStyle name="Обычный 2 10 2 3 2 4 2 2" xfId="1302"/>
    <cellStyle name="Обычный 2 10 2 3 2 4 2 2 2" xfId="2560"/>
    <cellStyle name="Обычный 2 10 2 3 2 4 2 3" xfId="1939"/>
    <cellStyle name="Обычный 2 10 2 3 2 4 3" xfId="670"/>
    <cellStyle name="Обычный 2 10 2 3 2 4 3 2" xfId="1337"/>
    <cellStyle name="Обычный 2 10 2 3 2 4 3 2 2" xfId="2595"/>
    <cellStyle name="Обычный 2 10 2 3 2 4 3 3" xfId="1974"/>
    <cellStyle name="Обычный 2 10 2 3 2 4 4" xfId="991"/>
    <cellStyle name="Обычный 2 10 2 3 2 4 4 2" xfId="2249"/>
    <cellStyle name="Обычный 2 10 2 3 2 4 5" xfId="1628"/>
    <cellStyle name="Обычный 2 10 2 3 2 5" xfId="463"/>
    <cellStyle name="Обычный 2 10 2 3 2 5 2" xfId="1130"/>
    <cellStyle name="Обычный 2 10 2 3 2 5 2 2" xfId="2388"/>
    <cellStyle name="Обычный 2 10 2 3 2 5 3" xfId="1767"/>
    <cellStyle name="Обычный 2 10 2 3 2 6" xfId="831"/>
    <cellStyle name="Обычный 2 10 2 3 2 6 2" xfId="2089"/>
    <cellStyle name="Обычный 2 10 2 3 2 7" xfId="1468"/>
    <cellStyle name="Обычный 2 10 2 3 3" xfId="222"/>
    <cellStyle name="Обычный 2 10 2 3 3 2" xfId="465"/>
    <cellStyle name="Обычный 2 10 2 3 3 2 2" xfId="1132"/>
    <cellStyle name="Обычный 2 10 2 3 3 2 2 2" xfId="2390"/>
    <cellStyle name="Обычный 2 10 2 3 3 2 3" xfId="1769"/>
    <cellStyle name="Обычный 2 10 2 3 3 3" xfId="889"/>
    <cellStyle name="Обычный 2 10 2 3 3 3 2" xfId="2147"/>
    <cellStyle name="Обычный 2 10 2 3 3 4" xfId="1526"/>
    <cellStyle name="Обычный 2 10 2 3 4" xfId="333"/>
    <cellStyle name="Обычный 2 10 2 3 4 2" xfId="653"/>
    <cellStyle name="Обычный 2 10 2 3 4 2 2" xfId="1320"/>
    <cellStyle name="Обычный 2 10 2 3 4 2 2 2" xfId="2578"/>
    <cellStyle name="Обычный 2 10 2 3 4 2 3" xfId="1957"/>
    <cellStyle name="Обычный 2 10 2 3 4 3" xfId="1000"/>
    <cellStyle name="Обычный 2 10 2 3 4 3 2" xfId="2258"/>
    <cellStyle name="Обычный 2 10 2 3 4 4" xfId="1637"/>
    <cellStyle name="Обычный 2 10 2 3 5" xfId="462"/>
    <cellStyle name="Обычный 2 10 2 3 5 2" xfId="1129"/>
    <cellStyle name="Обычный 2 10 2 3 5 2 2" xfId="2387"/>
    <cellStyle name="Обычный 2 10 2 3 5 3" xfId="1766"/>
    <cellStyle name="Обычный 2 10 2 3 6" xfId="809"/>
    <cellStyle name="Обычный 2 10 2 3 6 2" xfId="2067"/>
    <cellStyle name="Обычный 2 10 2 3 7" xfId="1446"/>
    <cellStyle name="Обычный 2 10 2 4" xfId="219"/>
    <cellStyle name="Обычный 2 10 2 4 2" xfId="466"/>
    <cellStyle name="Обычный 2 10 2 4 2 2" xfId="1133"/>
    <cellStyle name="Обычный 2 10 2 4 2 2 2" xfId="2391"/>
    <cellStyle name="Обычный 2 10 2 4 2 3" xfId="1770"/>
    <cellStyle name="Обычный 2 10 2 4 3" xfId="886"/>
    <cellStyle name="Обычный 2 10 2 4 3 2" xfId="2144"/>
    <cellStyle name="Обычный 2 10 2 4 4" xfId="1523"/>
    <cellStyle name="Обычный 2 10 2 5" xfId="457"/>
    <cellStyle name="Обычный 2 10 2 5 2" xfId="1124"/>
    <cellStyle name="Обычный 2 10 2 5 2 2" xfId="2382"/>
    <cellStyle name="Обычный 2 10 2 5 3" xfId="1761"/>
    <cellStyle name="Обычный 2 10 2 6" xfId="788"/>
    <cellStyle name="Обычный 2 10 2 6 2" xfId="2046"/>
    <cellStyle name="Обычный 2 10 2 7" xfId="1425"/>
    <cellStyle name="Обычный 2 10 3" xfId="138"/>
    <cellStyle name="Обычный 2 10 3 2" xfId="174"/>
    <cellStyle name="Обычный 2 10 3 2 2" xfId="225"/>
    <cellStyle name="Обычный 2 10 3 2 2 2" xfId="469"/>
    <cellStyle name="Обычный 2 10 3 2 2 2 2" xfId="1136"/>
    <cellStyle name="Обычный 2 10 3 2 2 2 2 2" xfId="2394"/>
    <cellStyle name="Обычный 2 10 3 2 2 2 3" xfId="1773"/>
    <cellStyle name="Обычный 2 10 3 2 2 3" xfId="892"/>
    <cellStyle name="Обычный 2 10 3 2 2 3 2" xfId="2150"/>
    <cellStyle name="Обычный 2 10 3 2 2 4" xfId="1529"/>
    <cellStyle name="Обычный 2 10 3 2 3" xfId="468"/>
    <cellStyle name="Обычный 2 10 3 2 3 2" xfId="1135"/>
    <cellStyle name="Обычный 2 10 3 2 3 2 2" xfId="2393"/>
    <cellStyle name="Обычный 2 10 3 2 3 3" xfId="1772"/>
    <cellStyle name="Обычный 2 10 3 2 4" xfId="841"/>
    <cellStyle name="Обычный 2 10 3 2 4 2" xfId="2099"/>
    <cellStyle name="Обычный 2 10 3 2 5" xfId="1478"/>
    <cellStyle name="Обычный 2 10 3 3" xfId="224"/>
    <cellStyle name="Обычный 2 10 3 3 2" xfId="470"/>
    <cellStyle name="Обычный 2 10 3 3 2 2" xfId="1137"/>
    <cellStyle name="Обычный 2 10 3 3 2 2 2" xfId="2395"/>
    <cellStyle name="Обычный 2 10 3 3 2 3" xfId="1774"/>
    <cellStyle name="Обычный 2 10 3 3 3" xfId="891"/>
    <cellStyle name="Обычный 2 10 3 3 3 2" xfId="2149"/>
    <cellStyle name="Обычный 2 10 3 3 4" xfId="1528"/>
    <cellStyle name="Обычный 2 10 3 4" xfId="467"/>
    <cellStyle name="Обычный 2 10 3 4 2" xfId="1134"/>
    <cellStyle name="Обычный 2 10 3 4 2 2" xfId="2392"/>
    <cellStyle name="Обычный 2 10 3 4 3" xfId="1771"/>
    <cellStyle name="Обычный 2 10 3 5" xfId="805"/>
    <cellStyle name="Обычный 2 10 3 5 2" xfId="2063"/>
    <cellStyle name="Обычный 2 10 3 6" xfId="1442"/>
    <cellStyle name="Обычный 2 10 4" xfId="218"/>
    <cellStyle name="Обычный 2 10 4 2" xfId="471"/>
    <cellStyle name="Обычный 2 10 4 2 2" xfId="1138"/>
    <cellStyle name="Обычный 2 10 4 2 2 2" xfId="2396"/>
    <cellStyle name="Обычный 2 10 4 2 3" xfId="1775"/>
    <cellStyle name="Обычный 2 10 4 3" xfId="885"/>
    <cellStyle name="Обычный 2 10 4 3 2" xfId="2143"/>
    <cellStyle name="Обычный 2 10 4 4" xfId="1522"/>
    <cellStyle name="Обычный 2 10 5" xfId="456"/>
    <cellStyle name="Обычный 2 10 5 2" xfId="1123"/>
    <cellStyle name="Обычный 2 10 5 2 2" xfId="2381"/>
    <cellStyle name="Обычный 2 10 5 3" xfId="1760"/>
    <cellStyle name="Обычный 2 10 6" xfId="772"/>
    <cellStyle name="Обычный 2 10 6 2" xfId="2030"/>
    <cellStyle name="Обычный 2 10 7" xfId="1409"/>
    <cellStyle name="Обычный 2 11" xfId="117"/>
    <cellStyle name="Обычный 2 11 2" xfId="226"/>
    <cellStyle name="Обычный 2 11 2 2" xfId="473"/>
    <cellStyle name="Обычный 2 11 2 2 2" xfId="1140"/>
    <cellStyle name="Обычный 2 11 2 2 2 2" xfId="2398"/>
    <cellStyle name="Обычный 2 11 2 2 3" xfId="1777"/>
    <cellStyle name="Обычный 2 11 2 3" xfId="893"/>
    <cellStyle name="Обычный 2 11 2 3 2" xfId="2151"/>
    <cellStyle name="Обычный 2 11 2 4" xfId="1530"/>
    <cellStyle name="Обычный 2 11 3" xfId="302"/>
    <cellStyle name="Обычный 2 11 3 2" xfId="474"/>
    <cellStyle name="Обычный 2 11 3 2 2" xfId="1141"/>
    <cellStyle name="Обычный 2 11 3 2 2 2" xfId="2399"/>
    <cellStyle name="Обычный 2 11 3 2 3" xfId="1778"/>
    <cellStyle name="Обычный 2 11 3 3" xfId="969"/>
    <cellStyle name="Обычный 2 11 3 3 2" xfId="2227"/>
    <cellStyle name="Обычный 2 11 3 4" xfId="1606"/>
    <cellStyle name="Обычный 2 11 4" xfId="306"/>
    <cellStyle name="Обычный 2 11 4 2" xfId="311"/>
    <cellStyle name="Обычный 2 11 4 2 2" xfId="476"/>
    <cellStyle name="Обычный 2 11 4 2 2 2" xfId="1143"/>
    <cellStyle name="Обычный 2 11 4 2 2 2 2" xfId="2401"/>
    <cellStyle name="Обычный 2 11 4 2 2 3" xfId="1780"/>
    <cellStyle name="Обычный 2 11 4 2 3" xfId="978"/>
    <cellStyle name="Обычный 2 11 4 2 3 2" xfId="2236"/>
    <cellStyle name="Обычный 2 11 4 2 4" xfId="1615"/>
    <cellStyle name="Обычный 2 11 4 3" xfId="475"/>
    <cellStyle name="Обычный 2 11 4 3 2" xfId="1142"/>
    <cellStyle name="Обычный 2 11 4 3 2 2" xfId="2400"/>
    <cellStyle name="Обычный 2 11 4 3 3" xfId="1779"/>
    <cellStyle name="Обычный 2 11 4 4" xfId="973"/>
    <cellStyle name="Обычный 2 11 4 4 2" xfId="2231"/>
    <cellStyle name="Обычный 2 11 4 5" xfId="1610"/>
    <cellStyle name="Обычный 2 11 5" xfId="341"/>
    <cellStyle name="Обычный 2 11 5 10" xfId="1645"/>
    <cellStyle name="Обычный 2 11 5 2" xfId="347"/>
    <cellStyle name="Обычный 2 11 5 2 2" xfId="1014"/>
    <cellStyle name="Обычный 2 11 5 2 2 2" xfId="2272"/>
    <cellStyle name="Обычный 2 11 5 2 3" xfId="1651"/>
    <cellStyle name="Обычный 2 11 5 3" xfId="619"/>
    <cellStyle name="Обычный 2 11 5 3 2" xfId="646"/>
    <cellStyle name="Обычный 2 11 5 3 2 2" xfId="1313"/>
    <cellStyle name="Обычный 2 11 5 3 2 2 2" xfId="2571"/>
    <cellStyle name="Обычный 2 11 5 3 2 3" xfId="1950"/>
    <cellStyle name="Обычный 2 11 5 3 3" xfId="667"/>
    <cellStyle name="Обычный 2 11 5 3 3 2" xfId="1334"/>
    <cellStyle name="Обычный 2 11 5 3 3 2 2" xfId="2592"/>
    <cellStyle name="Обычный 2 11 5 3 3 3" xfId="1971"/>
    <cellStyle name="Обычный 2 11 5 3 4" xfId="1286"/>
    <cellStyle name="Обычный 2 11 5 3 4 2" xfId="2544"/>
    <cellStyle name="Обычный 2 11 5 3 5" xfId="1923"/>
    <cellStyle name="Обычный 2 11 5 4" xfId="622"/>
    <cellStyle name="Обычный 2 11 5 4 2" xfId="628"/>
    <cellStyle name="Обычный 2 11 5 4 2 2" xfId="664"/>
    <cellStyle name="Обычный 2 11 5 4 2 2 2" xfId="1331"/>
    <cellStyle name="Обычный 2 11 5 4 2 2 2 2" xfId="2589"/>
    <cellStyle name="Обычный 2 11 5 4 2 2 3" xfId="1968"/>
    <cellStyle name="Обычный 2 11 5 4 2 3" xfId="1295"/>
    <cellStyle name="Обычный 2 11 5 4 2 3 2" xfId="2553"/>
    <cellStyle name="Обычный 2 11 5 4 2 4" xfId="1932"/>
    <cellStyle name="Обычный 2 11 5 4 3" xfId="1289"/>
    <cellStyle name="Обычный 2 11 5 4 3 2" xfId="2547"/>
    <cellStyle name="Обычный 2 11 5 4 4" xfId="1926"/>
    <cellStyle name="Обычный 2 11 5 5" xfId="625"/>
    <cellStyle name="Обычный 2 11 5 5 2" xfId="1292"/>
    <cellStyle name="Обычный 2 11 5 5 2 2" xfId="2550"/>
    <cellStyle name="Обычный 2 11 5 5 3" xfId="1929"/>
    <cellStyle name="Обычный 2 11 5 6" xfId="643"/>
    <cellStyle name="Обычный 2 11 5 6 2" xfId="1310"/>
    <cellStyle name="Обычный 2 11 5 6 2 2" xfId="2568"/>
    <cellStyle name="Обычный 2 11 5 6 3" xfId="1947"/>
    <cellStyle name="Обычный 2 11 5 7" xfId="661"/>
    <cellStyle name="Обычный 2 11 5 7 2" xfId="1328"/>
    <cellStyle name="Обычный 2 11 5 7 2 2" xfId="2586"/>
    <cellStyle name="Обычный 2 11 5 7 3" xfId="1965"/>
    <cellStyle name="Обычный 2 11 5 8" xfId="678"/>
    <cellStyle name="Обычный 2 11 5 8 2" xfId="1345"/>
    <cellStyle name="Обычный 2 11 5 8 2 2" xfId="2603"/>
    <cellStyle name="Обычный 2 11 5 8 3" xfId="1982"/>
    <cellStyle name="Обычный 2 11 5 9" xfId="1008"/>
    <cellStyle name="Обычный 2 11 5 9 2" xfId="2266"/>
    <cellStyle name="Обычный 2 11 6" xfId="472"/>
    <cellStyle name="Обычный 2 11 6 2" xfId="1139"/>
    <cellStyle name="Обычный 2 11 6 2 2" xfId="2397"/>
    <cellStyle name="Обычный 2 11 6 3" xfId="1776"/>
    <cellStyle name="Обычный 2 11 7" xfId="614"/>
    <cellStyle name="Обычный 2 11 7 2" xfId="1281"/>
    <cellStyle name="Обычный 2 11 7 2 2" xfId="2539"/>
    <cellStyle name="Обычный 2 11 7 3" xfId="1918"/>
    <cellStyle name="Обычный 2 11 8" xfId="784"/>
    <cellStyle name="Обычный 2 11 8 2" xfId="2042"/>
    <cellStyle name="Обычный 2 11 9" xfId="1421"/>
    <cellStyle name="Обычный 2 12" xfId="137"/>
    <cellStyle name="Обычный 2 12 2" xfId="173"/>
    <cellStyle name="Обычный 2 12 2 2" xfId="228"/>
    <cellStyle name="Обычный 2 12 2 2 2" xfId="479"/>
    <cellStyle name="Обычный 2 12 2 2 2 2" xfId="1146"/>
    <cellStyle name="Обычный 2 12 2 2 2 2 2" xfId="2404"/>
    <cellStyle name="Обычный 2 12 2 2 2 3" xfId="1783"/>
    <cellStyle name="Обычный 2 12 2 2 3" xfId="895"/>
    <cellStyle name="Обычный 2 12 2 2 3 2" xfId="2153"/>
    <cellStyle name="Обычный 2 12 2 2 4" xfId="1532"/>
    <cellStyle name="Обычный 2 12 2 3" xfId="478"/>
    <cellStyle name="Обычный 2 12 2 3 2" xfId="1145"/>
    <cellStyle name="Обычный 2 12 2 3 2 2" xfId="2403"/>
    <cellStyle name="Обычный 2 12 2 3 3" xfId="1782"/>
    <cellStyle name="Обычный 2 12 2 4" xfId="840"/>
    <cellStyle name="Обычный 2 12 2 4 2" xfId="2098"/>
    <cellStyle name="Обычный 2 12 2 5" xfId="1477"/>
    <cellStyle name="Обычный 2 12 3" xfId="227"/>
    <cellStyle name="Обычный 2 12 3 2" xfId="480"/>
    <cellStyle name="Обычный 2 12 3 2 2" xfId="1147"/>
    <cellStyle name="Обычный 2 12 3 2 2 2" xfId="2405"/>
    <cellStyle name="Обычный 2 12 3 2 3" xfId="1784"/>
    <cellStyle name="Обычный 2 12 3 3" xfId="894"/>
    <cellStyle name="Обычный 2 12 3 3 2" xfId="2152"/>
    <cellStyle name="Обычный 2 12 3 4" xfId="1531"/>
    <cellStyle name="Обычный 2 12 4" xfId="477"/>
    <cellStyle name="Обычный 2 12 4 2" xfId="1144"/>
    <cellStyle name="Обычный 2 12 4 2 2" xfId="2402"/>
    <cellStyle name="Обычный 2 12 4 3" xfId="1781"/>
    <cellStyle name="Обычный 2 12 5" xfId="804"/>
    <cellStyle name="Обычный 2 12 5 2" xfId="2062"/>
    <cellStyle name="Обычный 2 12 6" xfId="1441"/>
    <cellStyle name="Обычный 2 2" xfId="16"/>
    <cellStyle name="Обычный 2 2 2" xfId="229"/>
    <cellStyle name="Обычный 2 2 2 2" xfId="482"/>
    <cellStyle name="Обычный 2 2 2 2 2" xfId="1149"/>
    <cellStyle name="Обычный 2 2 2 2 2 2" xfId="2407"/>
    <cellStyle name="Обычный 2 2 2 2 3" xfId="1786"/>
    <cellStyle name="Обычный 2 2 2 3" xfId="896"/>
    <cellStyle name="Обычный 2 2 2 3 2" xfId="2154"/>
    <cellStyle name="Обычный 2 2 2 4" xfId="1533"/>
    <cellStyle name="Обычный 2 2 3" xfId="298"/>
    <cellStyle name="Обычный 2 2 3 2" xfId="483"/>
    <cellStyle name="Обычный 2 2 3 2 2" xfId="1150"/>
    <cellStyle name="Обычный 2 2 3 2 2 2" xfId="2408"/>
    <cellStyle name="Обычный 2 2 3 2 3" xfId="1787"/>
    <cellStyle name="Обычный 2 2 3 3" xfId="965"/>
    <cellStyle name="Обычный 2 2 3 3 2" xfId="2223"/>
    <cellStyle name="Обычный 2 2 3 4" xfId="1602"/>
    <cellStyle name="Обычный 2 2 4" xfId="481"/>
    <cellStyle name="Обычный 2 2 4 2" xfId="1148"/>
    <cellStyle name="Обычный 2 2 4 2 2" xfId="2406"/>
    <cellStyle name="Обычный 2 2 4 3" xfId="1785"/>
    <cellStyle name="Обычный 2 2 5" xfId="41"/>
    <cellStyle name="Обычный 2 2 5 2" xfId="751"/>
    <cellStyle name="Обычный 2 2 5 2 2" xfId="2009"/>
    <cellStyle name="Обычный 2 2 5 3" xfId="1388"/>
    <cellStyle name="Обычный 2 3" xfId="44"/>
    <cellStyle name="Обычный 2 3 2" xfId="230"/>
    <cellStyle name="Обычный 2 3 2 2" xfId="485"/>
    <cellStyle name="Обычный 2 3 2 2 2" xfId="1152"/>
    <cellStyle name="Обычный 2 3 2 2 2 2" xfId="2410"/>
    <cellStyle name="Обычный 2 3 2 2 3" xfId="1789"/>
    <cellStyle name="Обычный 2 3 2 3" xfId="897"/>
    <cellStyle name="Обычный 2 3 2 3 2" xfId="2155"/>
    <cellStyle name="Обычный 2 3 2 4" xfId="1534"/>
    <cellStyle name="Обычный 2 3 3" xfId="484"/>
    <cellStyle name="Обычный 2 3 3 2" xfId="1151"/>
    <cellStyle name="Обычный 2 3 3 2 2" xfId="2409"/>
    <cellStyle name="Обычный 2 3 3 3" xfId="1788"/>
    <cellStyle name="Обычный 2 3 4" xfId="754"/>
    <cellStyle name="Обычный 2 3 4 2" xfId="2012"/>
    <cellStyle name="Обычный 2 3 5" xfId="1391"/>
    <cellStyle name="Обычный 2 4" xfId="47"/>
    <cellStyle name="Обычный 2 4 2" xfId="131"/>
    <cellStyle name="Обычный 2 4 2 2" xfId="152"/>
    <cellStyle name="Обычный 2 4 2 2 2" xfId="233"/>
    <cellStyle name="Обычный 2 4 2 2 2 2" xfId="489"/>
    <cellStyle name="Обычный 2 4 2 2 2 2 2" xfId="1156"/>
    <cellStyle name="Обычный 2 4 2 2 2 2 2 2" xfId="2414"/>
    <cellStyle name="Обычный 2 4 2 2 2 2 3" xfId="1793"/>
    <cellStyle name="Обычный 2 4 2 2 2 3" xfId="900"/>
    <cellStyle name="Обычный 2 4 2 2 2 3 2" xfId="2158"/>
    <cellStyle name="Обычный 2 4 2 2 2 4" xfId="1537"/>
    <cellStyle name="Обычный 2 4 2 2 3" xfId="488"/>
    <cellStyle name="Обычный 2 4 2 2 3 2" xfId="1155"/>
    <cellStyle name="Обычный 2 4 2 2 3 2 2" xfId="2413"/>
    <cellStyle name="Обычный 2 4 2 2 3 3" xfId="1792"/>
    <cellStyle name="Обычный 2 4 2 2 4" xfId="819"/>
    <cellStyle name="Обычный 2 4 2 2 4 2" xfId="2077"/>
    <cellStyle name="Обычный 2 4 2 2 5" xfId="1456"/>
    <cellStyle name="Обычный 2 4 2 3" xfId="232"/>
    <cellStyle name="Обычный 2 4 2 3 2" xfId="490"/>
    <cellStyle name="Обычный 2 4 2 3 2 2" xfId="1157"/>
    <cellStyle name="Обычный 2 4 2 3 2 2 2" xfId="2415"/>
    <cellStyle name="Обычный 2 4 2 3 2 3" xfId="1794"/>
    <cellStyle name="Обычный 2 4 2 3 3" xfId="899"/>
    <cellStyle name="Обычный 2 4 2 3 3 2" xfId="2157"/>
    <cellStyle name="Обычный 2 4 2 3 4" xfId="1536"/>
    <cellStyle name="Обычный 2 4 2 4" xfId="487"/>
    <cellStyle name="Обычный 2 4 2 4 2" xfId="1154"/>
    <cellStyle name="Обычный 2 4 2 4 2 2" xfId="2412"/>
    <cellStyle name="Обычный 2 4 2 4 3" xfId="1791"/>
    <cellStyle name="Обычный 2 4 2 5" xfId="798"/>
    <cellStyle name="Обычный 2 4 2 5 2" xfId="2056"/>
    <cellStyle name="Обычный 2 4 2 6" xfId="1435"/>
    <cellStyle name="Обычный 2 4 3" xfId="231"/>
    <cellStyle name="Обычный 2 4 3 2" xfId="491"/>
    <cellStyle name="Обычный 2 4 3 2 2" xfId="1158"/>
    <cellStyle name="Обычный 2 4 3 2 2 2" xfId="2416"/>
    <cellStyle name="Обычный 2 4 3 2 3" xfId="1795"/>
    <cellStyle name="Обычный 2 4 3 3" xfId="898"/>
    <cellStyle name="Обычный 2 4 3 3 2" xfId="2156"/>
    <cellStyle name="Обычный 2 4 3 4" xfId="1535"/>
    <cellStyle name="Обычный 2 4 4" xfId="486"/>
    <cellStyle name="Обычный 2 4 4 2" xfId="1153"/>
    <cellStyle name="Обычный 2 4 4 2 2" xfId="2411"/>
    <cellStyle name="Обычный 2 4 4 3" xfId="1790"/>
    <cellStyle name="Обычный 2 4 5" xfId="757"/>
    <cellStyle name="Обычный 2 4 5 2" xfId="2015"/>
    <cellStyle name="Обычный 2 4 6" xfId="1394"/>
    <cellStyle name="Обычный 2 5" xfId="49"/>
    <cellStyle name="Обычный 2 5 2" xfId="103"/>
    <cellStyle name="Обычный 2 5 2 2" xfId="107"/>
    <cellStyle name="Обычный 2 5 2 2 2" xfId="119"/>
    <cellStyle name="Обычный 2 5 2 2 2 2" xfId="140"/>
    <cellStyle name="Обычный 2 5 2 2 2 2 2" xfId="169"/>
    <cellStyle name="Обычный 2 5 2 2 2 2 2 2" xfId="238"/>
    <cellStyle name="Обычный 2 5 2 2 2 2 2 2 2" xfId="498"/>
    <cellStyle name="Обычный 2 5 2 2 2 2 2 2 2 2" xfId="1165"/>
    <cellStyle name="Обычный 2 5 2 2 2 2 2 2 2 2 2" xfId="2423"/>
    <cellStyle name="Обычный 2 5 2 2 2 2 2 2 2 3" xfId="1802"/>
    <cellStyle name="Обычный 2 5 2 2 2 2 2 2 3" xfId="905"/>
    <cellStyle name="Обычный 2 5 2 2 2 2 2 2 3 2" xfId="2163"/>
    <cellStyle name="Обычный 2 5 2 2 2 2 2 2 4" xfId="1542"/>
    <cellStyle name="Обычный 2 5 2 2 2 2 2 3" xfId="320"/>
    <cellStyle name="Обычный 2 5 2 2 2 2 2 3 2" xfId="499"/>
    <cellStyle name="Обычный 2 5 2 2 2 2 2 3 2 2" xfId="1166"/>
    <cellStyle name="Обычный 2 5 2 2 2 2 2 3 2 2 2" xfId="2424"/>
    <cellStyle name="Обычный 2 5 2 2 2 2 2 3 2 3" xfId="1803"/>
    <cellStyle name="Обычный 2 5 2 2 2 2 2 3 3" xfId="987"/>
    <cellStyle name="Обычный 2 5 2 2 2 2 2 3 3 2" xfId="2245"/>
    <cellStyle name="Обычный 2 5 2 2 2 2 2 3 4" xfId="1624"/>
    <cellStyle name="Обычный 2 5 2 2 2 2 2 4" xfId="497"/>
    <cellStyle name="Обычный 2 5 2 2 2 2 2 4 2" xfId="1164"/>
    <cellStyle name="Обычный 2 5 2 2 2 2 2 4 2 2" xfId="2422"/>
    <cellStyle name="Обычный 2 5 2 2 2 2 2 4 3" xfId="1801"/>
    <cellStyle name="Обычный 2 5 2 2 2 2 2 5" xfId="836"/>
    <cellStyle name="Обычный 2 5 2 2 2 2 2 5 2" xfId="2094"/>
    <cellStyle name="Обычный 2 5 2 2 2 2 2 6" xfId="1473"/>
    <cellStyle name="Обычный 2 5 2 2 2 2 3" xfId="177"/>
    <cellStyle name="Обычный 2 5 2 2 2 2 3 2" xfId="500"/>
    <cellStyle name="Обычный 2 5 2 2 2 2 3 2 2" xfId="1167"/>
    <cellStyle name="Обычный 2 5 2 2 2 2 3 2 2 2" xfId="2425"/>
    <cellStyle name="Обычный 2 5 2 2 2 2 3 2 3" xfId="1804"/>
    <cellStyle name="Обычный 2 5 2 2 2 2 3 3" xfId="844"/>
    <cellStyle name="Обычный 2 5 2 2 2 2 3 3 2" xfId="2102"/>
    <cellStyle name="Обычный 2 5 2 2 2 2 3 4" xfId="1481"/>
    <cellStyle name="Обычный 2 5 2 2 2 2 4" xfId="285"/>
    <cellStyle name="Обычный 2 5 2 2 2 2 4 2" xfId="294"/>
    <cellStyle name="Обычный 2 5 2 2 2 2 4 2 2" xfId="502"/>
    <cellStyle name="Обычный 2 5 2 2 2 2 4 2 2 2" xfId="1169"/>
    <cellStyle name="Обычный 2 5 2 2 2 2 4 2 2 2 2" xfId="2427"/>
    <cellStyle name="Обычный 2 5 2 2 2 2 4 2 2 3" xfId="1806"/>
    <cellStyle name="Обычный 2 5 2 2 2 2 4 2 3" xfId="961"/>
    <cellStyle name="Обычный 2 5 2 2 2 2 4 2 3 2" xfId="2219"/>
    <cellStyle name="Обычный 2 5 2 2 2 2 4 2 4" xfId="1598"/>
    <cellStyle name="Обычный 2 5 2 2 2 2 4 3" xfId="501"/>
    <cellStyle name="Обычный 2 5 2 2 2 2 4 3 2" xfId="1168"/>
    <cellStyle name="Обычный 2 5 2 2 2 2 4 3 2 2" xfId="2426"/>
    <cellStyle name="Обычный 2 5 2 2 2 2 4 3 3" xfId="1805"/>
    <cellStyle name="Обычный 2 5 2 2 2 2 4 4" xfId="952"/>
    <cellStyle name="Обычный 2 5 2 2 2 2 4 4 2" xfId="2210"/>
    <cellStyle name="Обычный 2 5 2 2 2 2 4 5" xfId="1589"/>
    <cellStyle name="Обычный 2 5 2 2 2 2 5" xfId="308"/>
    <cellStyle name="Обычный 2 5 2 2 2 2 5 2" xfId="503"/>
    <cellStyle name="Обычный 2 5 2 2 2 2 5 2 2" xfId="1170"/>
    <cellStyle name="Обычный 2 5 2 2 2 2 5 2 2 2" xfId="2428"/>
    <cellStyle name="Обычный 2 5 2 2 2 2 5 2 3" xfId="1807"/>
    <cellStyle name="Обычный 2 5 2 2 2 2 5 3" xfId="631"/>
    <cellStyle name="Обычный 2 5 2 2 2 2 5 3 2" xfId="681"/>
    <cellStyle name="Обычный 2 5 2 2 2 2 5 3 2 2" xfId="1348"/>
    <cellStyle name="Обычный 2 5 2 2 2 2 5 3 2 2 2" xfId="2606"/>
    <cellStyle name="Обычный 2 5 2 2 2 2 5 3 2 3" xfId="1985"/>
    <cellStyle name="Обычный 2 5 2 2 2 2 5 3 3" xfId="1298"/>
    <cellStyle name="Обычный 2 5 2 2 2 2 5 3 3 2" xfId="2556"/>
    <cellStyle name="Обычный 2 5 2 2 2 2 5 3 4" xfId="1935"/>
    <cellStyle name="Обычный 2 5 2 2 2 2 5 4" xfId="975"/>
    <cellStyle name="Обычный 2 5 2 2 2 2 5 4 2" xfId="2233"/>
    <cellStyle name="Обычный 2 5 2 2 2 2 5 5" xfId="1612"/>
    <cellStyle name="Обычный 2 5 2 2 2 2 6" xfId="496"/>
    <cellStyle name="Обычный 2 5 2 2 2 2 6 2" xfId="1163"/>
    <cellStyle name="Обычный 2 5 2 2 2 2 6 2 2" xfId="2421"/>
    <cellStyle name="Обычный 2 5 2 2 2 2 6 3" xfId="1800"/>
    <cellStyle name="Обычный 2 5 2 2 2 2 7" xfId="807"/>
    <cellStyle name="Обычный 2 5 2 2 2 2 7 2" xfId="2065"/>
    <cellStyle name="Обычный 2 5 2 2 2 2 8" xfId="1444"/>
    <cellStyle name="Обычный 2 5 2 2 2 3" xfId="237"/>
    <cellStyle name="Обычный 2 5 2 2 2 3 2" xfId="504"/>
    <cellStyle name="Обычный 2 5 2 2 2 3 2 2" xfId="1171"/>
    <cellStyle name="Обычный 2 5 2 2 2 3 2 2 2" xfId="2429"/>
    <cellStyle name="Обычный 2 5 2 2 2 3 2 3" xfId="1808"/>
    <cellStyle name="Обычный 2 5 2 2 2 3 3" xfId="904"/>
    <cellStyle name="Обычный 2 5 2 2 2 3 3 2" xfId="2162"/>
    <cellStyle name="Обычный 2 5 2 2 2 3 4" xfId="1541"/>
    <cellStyle name="Обычный 2 5 2 2 2 4" xfId="495"/>
    <cellStyle name="Обычный 2 5 2 2 2 4 2" xfId="1162"/>
    <cellStyle name="Обычный 2 5 2 2 2 4 2 2" xfId="2420"/>
    <cellStyle name="Обычный 2 5 2 2 2 4 3" xfId="1799"/>
    <cellStyle name="Обычный 2 5 2 2 2 5" xfId="786"/>
    <cellStyle name="Обычный 2 5 2 2 2 5 2" xfId="2044"/>
    <cellStyle name="Обычный 2 5 2 2 2 6" xfId="1423"/>
    <cellStyle name="Обычный 2 5 2 2 3" xfId="236"/>
    <cellStyle name="Обычный 2 5 2 2 3 2" xfId="505"/>
    <cellStyle name="Обычный 2 5 2 2 3 2 2" xfId="1172"/>
    <cellStyle name="Обычный 2 5 2 2 3 2 2 2" xfId="2430"/>
    <cellStyle name="Обычный 2 5 2 2 3 2 3" xfId="1809"/>
    <cellStyle name="Обычный 2 5 2 2 3 3" xfId="903"/>
    <cellStyle name="Обычный 2 5 2 2 3 3 2" xfId="2161"/>
    <cellStyle name="Обычный 2 5 2 2 3 4" xfId="1540"/>
    <cellStyle name="Обычный 2 5 2 2 4" xfId="494"/>
    <cellStyle name="Обычный 2 5 2 2 4 2" xfId="1161"/>
    <cellStyle name="Обычный 2 5 2 2 4 2 2" xfId="2419"/>
    <cellStyle name="Обычный 2 5 2 2 4 3" xfId="1798"/>
    <cellStyle name="Обычный 2 5 2 2 5" xfId="774"/>
    <cellStyle name="Обычный 2 5 2 2 5 2" xfId="2032"/>
    <cellStyle name="Обычный 2 5 2 2 6" xfId="1411"/>
    <cellStyle name="Обычный 2 5 2 3" xfId="122"/>
    <cellStyle name="Обычный 2 5 2 3 2" xfId="126"/>
    <cellStyle name="Обычный 2 5 2 3 2 2" xfId="240"/>
    <cellStyle name="Обычный 2 5 2 3 2 2 2" xfId="508"/>
    <cellStyle name="Обычный 2 5 2 3 2 2 2 2" xfId="1175"/>
    <cellStyle name="Обычный 2 5 2 3 2 2 2 2 2" xfId="2433"/>
    <cellStyle name="Обычный 2 5 2 3 2 2 2 3" xfId="1812"/>
    <cellStyle name="Обычный 2 5 2 3 2 2 3" xfId="907"/>
    <cellStyle name="Обычный 2 5 2 3 2 2 3 2" xfId="2165"/>
    <cellStyle name="Обычный 2 5 2 3 2 2 4" xfId="1544"/>
    <cellStyle name="Обычный 2 5 2 3 2 3" xfId="507"/>
    <cellStyle name="Обычный 2 5 2 3 2 3 2" xfId="1174"/>
    <cellStyle name="Обычный 2 5 2 3 2 3 2 2" xfId="2432"/>
    <cellStyle name="Обычный 2 5 2 3 2 3 3" xfId="1811"/>
    <cellStyle name="Обычный 2 5 2 3 2 4" xfId="793"/>
    <cellStyle name="Обычный 2 5 2 3 2 4 2" xfId="2051"/>
    <cellStyle name="Обычный 2 5 2 3 2 5" xfId="1430"/>
    <cellStyle name="Обычный 2 5 2 3 3" xfId="143"/>
    <cellStyle name="Обычный 2 5 2 3 3 2" xfId="166"/>
    <cellStyle name="Обычный 2 5 2 3 3 2 2" xfId="242"/>
    <cellStyle name="Обычный 2 5 2 3 3 2 2 2" xfId="511"/>
    <cellStyle name="Обычный 2 5 2 3 3 2 2 2 2" xfId="1178"/>
    <cellStyle name="Обычный 2 5 2 3 3 2 2 2 2 2" xfId="2436"/>
    <cellStyle name="Обычный 2 5 2 3 3 2 2 2 3" xfId="1815"/>
    <cellStyle name="Обычный 2 5 2 3 3 2 2 3" xfId="909"/>
    <cellStyle name="Обычный 2 5 2 3 3 2 2 3 2" xfId="2167"/>
    <cellStyle name="Обычный 2 5 2 3 3 2 2 4" xfId="1546"/>
    <cellStyle name="Обычный 2 5 2 3 3 2 3" xfId="317"/>
    <cellStyle name="Обычный 2 5 2 3 3 2 3 2" xfId="355"/>
    <cellStyle name="Обычный 2 5 2 3 3 2 3 2 2" xfId="1022"/>
    <cellStyle name="Обычный 2 5 2 3 3 2 3 2 2 2" xfId="2280"/>
    <cellStyle name="Обычный 2 5 2 3 3 2 3 2 3" xfId="1659"/>
    <cellStyle name="Обычный 2 5 2 3 3 2 3 3" xfId="984"/>
    <cellStyle name="Обычный 2 5 2 3 3 2 3 3 2" xfId="2242"/>
    <cellStyle name="Обычный 2 5 2 3 3 2 3 4" xfId="1621"/>
    <cellStyle name="Обычный 2 5 2 3 3 2 4" xfId="326"/>
    <cellStyle name="Обычный 2 5 2 3 3 2 4 2" xfId="637"/>
    <cellStyle name="Обычный 2 5 2 3 3 2 4 2 2" xfId="1304"/>
    <cellStyle name="Обычный 2 5 2 3 3 2 4 2 2 2" xfId="2562"/>
    <cellStyle name="Обычный 2 5 2 3 3 2 4 2 3" xfId="1941"/>
    <cellStyle name="Обычный 2 5 2 3 3 2 4 3" xfId="673"/>
    <cellStyle name="Обычный 2 5 2 3 3 2 4 3 2" xfId="1340"/>
    <cellStyle name="Обычный 2 5 2 3 3 2 4 3 2 2" xfId="2598"/>
    <cellStyle name="Обычный 2 5 2 3 3 2 4 3 3" xfId="1977"/>
    <cellStyle name="Обычный 2 5 2 3 3 2 4 4" xfId="993"/>
    <cellStyle name="Обычный 2 5 2 3 3 2 4 4 2" xfId="2251"/>
    <cellStyle name="Обычный 2 5 2 3 3 2 4 5" xfId="1630"/>
    <cellStyle name="Обычный 2 5 2 3 3 2 5" xfId="510"/>
    <cellStyle name="Обычный 2 5 2 3 3 2 5 2" xfId="1177"/>
    <cellStyle name="Обычный 2 5 2 3 3 2 5 2 2" xfId="2435"/>
    <cellStyle name="Обычный 2 5 2 3 3 2 5 3" xfId="1814"/>
    <cellStyle name="Обычный 2 5 2 3 3 2 6" xfId="833"/>
    <cellStyle name="Обычный 2 5 2 3 3 2 6 2" xfId="2091"/>
    <cellStyle name="Обычный 2 5 2 3 3 2 7" xfId="1470"/>
    <cellStyle name="Обычный 2 5 2 3 3 3" xfId="241"/>
    <cellStyle name="Обычный 2 5 2 3 3 3 2" xfId="512"/>
    <cellStyle name="Обычный 2 5 2 3 3 3 2 2" xfId="1179"/>
    <cellStyle name="Обычный 2 5 2 3 3 3 2 2 2" xfId="2437"/>
    <cellStyle name="Обычный 2 5 2 3 3 3 2 3" xfId="1816"/>
    <cellStyle name="Обычный 2 5 2 3 3 3 3" xfId="908"/>
    <cellStyle name="Обычный 2 5 2 3 3 3 3 2" xfId="2166"/>
    <cellStyle name="Обычный 2 5 2 3 3 3 4" xfId="1545"/>
    <cellStyle name="Обычный 2 5 2 3 3 4" xfId="336"/>
    <cellStyle name="Обычный 2 5 2 3 3 4 2" xfId="656"/>
    <cellStyle name="Обычный 2 5 2 3 3 4 2 2" xfId="1323"/>
    <cellStyle name="Обычный 2 5 2 3 3 4 2 2 2" xfId="2581"/>
    <cellStyle name="Обычный 2 5 2 3 3 4 2 3" xfId="1960"/>
    <cellStyle name="Обычный 2 5 2 3 3 4 3" xfId="1003"/>
    <cellStyle name="Обычный 2 5 2 3 3 4 3 2" xfId="2261"/>
    <cellStyle name="Обычный 2 5 2 3 3 4 4" xfId="1640"/>
    <cellStyle name="Обычный 2 5 2 3 3 5" xfId="509"/>
    <cellStyle name="Обычный 2 5 2 3 3 5 2" xfId="1176"/>
    <cellStyle name="Обычный 2 5 2 3 3 5 2 2" xfId="2434"/>
    <cellStyle name="Обычный 2 5 2 3 3 5 3" xfId="1813"/>
    <cellStyle name="Обычный 2 5 2 3 3 6" xfId="810"/>
    <cellStyle name="Обычный 2 5 2 3 3 6 2" xfId="2068"/>
    <cellStyle name="Обычный 2 5 2 3 3 7" xfId="1447"/>
    <cellStyle name="Обычный 2 5 2 3 4" xfId="239"/>
    <cellStyle name="Обычный 2 5 2 3 4 2" xfId="513"/>
    <cellStyle name="Обычный 2 5 2 3 4 2 2" xfId="1180"/>
    <cellStyle name="Обычный 2 5 2 3 4 2 2 2" xfId="2438"/>
    <cellStyle name="Обычный 2 5 2 3 4 2 3" xfId="1817"/>
    <cellStyle name="Обычный 2 5 2 3 4 3" xfId="906"/>
    <cellStyle name="Обычный 2 5 2 3 4 3 2" xfId="2164"/>
    <cellStyle name="Обычный 2 5 2 3 4 4" xfId="1543"/>
    <cellStyle name="Обычный 2 5 2 3 5" xfId="506"/>
    <cellStyle name="Обычный 2 5 2 3 5 2" xfId="1173"/>
    <cellStyle name="Обычный 2 5 2 3 5 2 2" xfId="2431"/>
    <cellStyle name="Обычный 2 5 2 3 5 3" xfId="1810"/>
    <cellStyle name="Обычный 2 5 2 3 6" xfId="789"/>
    <cellStyle name="Обычный 2 5 2 3 6 2" xfId="2047"/>
    <cellStyle name="Обычный 2 5 2 3 7" xfId="1426"/>
    <cellStyle name="Обычный 2 5 2 4" xfId="235"/>
    <cellStyle name="Обычный 2 5 2 4 2" xfId="514"/>
    <cellStyle name="Обычный 2 5 2 4 2 2" xfId="1181"/>
    <cellStyle name="Обычный 2 5 2 4 2 2 2" xfId="2439"/>
    <cellStyle name="Обычный 2 5 2 4 2 3" xfId="1818"/>
    <cellStyle name="Обычный 2 5 2 4 3" xfId="902"/>
    <cellStyle name="Обычный 2 5 2 4 3 2" xfId="2160"/>
    <cellStyle name="Обычный 2 5 2 4 4" xfId="1539"/>
    <cellStyle name="Обычный 2 5 2 5" xfId="292"/>
    <cellStyle name="Обычный 2 5 2 5 2" xfId="515"/>
    <cellStyle name="Обычный 2 5 2 5 2 2" xfId="1182"/>
    <cellStyle name="Обычный 2 5 2 5 2 2 2" xfId="2440"/>
    <cellStyle name="Обычный 2 5 2 5 2 3" xfId="1819"/>
    <cellStyle name="Обычный 2 5 2 5 3" xfId="665"/>
    <cellStyle name="Обычный 2 5 2 5 3 2" xfId="1332"/>
    <cellStyle name="Обычный 2 5 2 5 3 2 2" xfId="2590"/>
    <cellStyle name="Обычный 2 5 2 5 3 3" xfId="1969"/>
    <cellStyle name="Обычный 2 5 2 5 4" xfId="959"/>
    <cellStyle name="Обычный 2 5 2 5 4 2" xfId="2217"/>
    <cellStyle name="Обычный 2 5 2 5 5" xfId="1596"/>
    <cellStyle name="Обычный 2 5 2 6" xfId="493"/>
    <cellStyle name="Обычный 2 5 2 6 2" xfId="1160"/>
    <cellStyle name="Обычный 2 5 2 6 2 2" xfId="2418"/>
    <cellStyle name="Обычный 2 5 2 6 3" xfId="1797"/>
    <cellStyle name="Обычный 2 5 2 7" xfId="770"/>
    <cellStyle name="Обычный 2 5 2 7 2" xfId="2028"/>
    <cellStyle name="Обычный 2 5 2 8" xfId="1407"/>
    <cellStyle name="Обычный 2 5 3" xfId="234"/>
    <cellStyle name="Обычный 2 5 3 2" xfId="516"/>
    <cellStyle name="Обычный 2 5 3 2 2" xfId="1183"/>
    <cellStyle name="Обычный 2 5 3 2 2 2" xfId="2441"/>
    <cellStyle name="Обычный 2 5 3 2 3" xfId="1820"/>
    <cellStyle name="Обычный 2 5 3 3" xfId="901"/>
    <cellStyle name="Обычный 2 5 3 3 2" xfId="2159"/>
    <cellStyle name="Обычный 2 5 3 4" xfId="1538"/>
    <cellStyle name="Обычный 2 5 4" xfId="492"/>
    <cellStyle name="Обычный 2 5 4 2" xfId="1159"/>
    <cellStyle name="Обычный 2 5 4 2 2" xfId="2417"/>
    <cellStyle name="Обычный 2 5 4 3" xfId="1796"/>
    <cellStyle name="Обычный 2 5 5" xfId="759"/>
    <cellStyle name="Обычный 2 5 5 2" xfId="2017"/>
    <cellStyle name="Обычный 2 5 6" xfId="1396"/>
    <cellStyle name="Обычный 2 6" xfId="51"/>
    <cellStyle name="Обычный 2 6 2" xfId="129"/>
    <cellStyle name="Обычный 2 6 2 2" xfId="154"/>
    <cellStyle name="Обычный 2 6 2 2 2" xfId="157"/>
    <cellStyle name="Обычный 2 6 2 2 2 2" xfId="246"/>
    <cellStyle name="Обычный 2 6 2 2 2 2 2" xfId="521"/>
    <cellStyle name="Обычный 2 6 2 2 2 2 2 2" xfId="1188"/>
    <cellStyle name="Обычный 2 6 2 2 2 2 2 2 2" xfId="2446"/>
    <cellStyle name="Обычный 2 6 2 2 2 2 2 3" xfId="1825"/>
    <cellStyle name="Обычный 2 6 2 2 2 2 3" xfId="913"/>
    <cellStyle name="Обычный 2 6 2 2 2 2 3 2" xfId="2171"/>
    <cellStyle name="Обычный 2 6 2 2 2 2 4" xfId="1550"/>
    <cellStyle name="Обычный 2 6 2 2 2 3" xfId="289"/>
    <cellStyle name="Обычный 2 6 2 2 2 3 2" xfId="344"/>
    <cellStyle name="Обычный 2 6 2 2 2 3 2 2" xfId="1011"/>
    <cellStyle name="Обычный 2 6 2 2 2 3 2 2 2" xfId="2269"/>
    <cellStyle name="Обычный 2 6 2 2 2 3 2 3" xfId="1648"/>
    <cellStyle name="Обычный 2 6 2 2 2 3 3" xfId="522"/>
    <cellStyle name="Обычный 2 6 2 2 2 3 3 2" xfId="1189"/>
    <cellStyle name="Обычный 2 6 2 2 2 3 3 2 2" xfId="2447"/>
    <cellStyle name="Обычный 2 6 2 2 2 3 3 3" xfId="1826"/>
    <cellStyle name="Обычный 2 6 2 2 2 3 4" xfId="611"/>
    <cellStyle name="Обычный 2 6 2 2 2 3 4 2" xfId="1278"/>
    <cellStyle name="Обычный 2 6 2 2 2 3 4 2 2" xfId="2536"/>
    <cellStyle name="Обычный 2 6 2 2 2 3 4 3" xfId="1915"/>
    <cellStyle name="Обычный 2 6 2 2 2 3 5" xfId="956"/>
    <cellStyle name="Обычный 2 6 2 2 2 3 5 2" xfId="2214"/>
    <cellStyle name="Обычный 2 6 2 2 2 3 6" xfId="1593"/>
    <cellStyle name="Обычный 2 6 2 2 2 4" xfId="520"/>
    <cellStyle name="Обычный 2 6 2 2 2 4 2" xfId="1187"/>
    <cellStyle name="Обычный 2 6 2 2 2 4 2 2" xfId="2445"/>
    <cellStyle name="Обычный 2 6 2 2 2 4 3" xfId="1824"/>
    <cellStyle name="Обычный 2 6 2 2 2 5" xfId="824"/>
    <cellStyle name="Обычный 2 6 2 2 2 5 2" xfId="2082"/>
    <cellStyle name="Обычный 2 6 2 2 2 6" xfId="1461"/>
    <cellStyle name="Обычный 2 6 2 2 3" xfId="245"/>
    <cellStyle name="Обычный 2 6 2 2 3 2" xfId="523"/>
    <cellStyle name="Обычный 2 6 2 2 3 2 2" xfId="1190"/>
    <cellStyle name="Обычный 2 6 2 2 3 2 2 2" xfId="2448"/>
    <cellStyle name="Обычный 2 6 2 2 3 2 3" xfId="1827"/>
    <cellStyle name="Обычный 2 6 2 2 3 3" xfId="912"/>
    <cellStyle name="Обычный 2 6 2 2 3 3 2" xfId="2170"/>
    <cellStyle name="Обычный 2 6 2 2 3 4" xfId="1549"/>
    <cellStyle name="Обычный 2 6 2 2 4" xfId="519"/>
    <cellStyle name="Обычный 2 6 2 2 4 2" xfId="1186"/>
    <cellStyle name="Обычный 2 6 2 2 4 2 2" xfId="2444"/>
    <cellStyle name="Обычный 2 6 2 2 4 3" xfId="1823"/>
    <cellStyle name="Обычный 2 6 2 2 5" xfId="821"/>
    <cellStyle name="Обычный 2 6 2 2 5 2" xfId="2079"/>
    <cellStyle name="Обычный 2 6 2 2 6" xfId="1458"/>
    <cellStyle name="Обычный 2 6 2 3" xfId="244"/>
    <cellStyle name="Обычный 2 6 2 3 2" xfId="524"/>
    <cellStyle name="Обычный 2 6 2 3 2 2" xfId="1191"/>
    <cellStyle name="Обычный 2 6 2 3 2 2 2" xfId="2449"/>
    <cellStyle name="Обычный 2 6 2 3 2 3" xfId="1828"/>
    <cellStyle name="Обычный 2 6 2 3 3" xfId="911"/>
    <cellStyle name="Обычный 2 6 2 3 3 2" xfId="2169"/>
    <cellStyle name="Обычный 2 6 2 3 4" xfId="1548"/>
    <cellStyle name="Обычный 2 6 2 4" xfId="518"/>
    <cellStyle name="Обычный 2 6 2 4 2" xfId="1185"/>
    <cellStyle name="Обычный 2 6 2 4 2 2" xfId="2443"/>
    <cellStyle name="Обычный 2 6 2 4 3" xfId="1822"/>
    <cellStyle name="Обычный 2 6 2 5" xfId="796"/>
    <cellStyle name="Обычный 2 6 2 5 2" xfId="2054"/>
    <cellStyle name="Обычный 2 6 2 6" xfId="1433"/>
    <cellStyle name="Обычный 2 6 3" xfId="135"/>
    <cellStyle name="Обычный 2 6 3 2" xfId="247"/>
    <cellStyle name="Обычный 2 6 3 2 2" xfId="526"/>
    <cellStyle name="Обычный 2 6 3 2 2 2" xfId="1193"/>
    <cellStyle name="Обычный 2 6 3 2 2 2 2" xfId="2451"/>
    <cellStyle name="Обычный 2 6 3 2 2 3" xfId="1830"/>
    <cellStyle name="Обычный 2 6 3 2 3" xfId="914"/>
    <cellStyle name="Обычный 2 6 3 2 3 2" xfId="2172"/>
    <cellStyle name="Обычный 2 6 3 2 4" xfId="1551"/>
    <cellStyle name="Обычный 2 6 3 3" xfId="332"/>
    <cellStyle name="Обычный 2 6 3 3 2" xfId="652"/>
    <cellStyle name="Обычный 2 6 3 3 2 2" xfId="1319"/>
    <cellStyle name="Обычный 2 6 3 3 2 2 2" xfId="2577"/>
    <cellStyle name="Обычный 2 6 3 3 2 3" xfId="1956"/>
    <cellStyle name="Обычный 2 6 3 3 3" xfId="999"/>
    <cellStyle name="Обычный 2 6 3 3 3 2" xfId="2257"/>
    <cellStyle name="Обычный 2 6 3 3 4" xfId="1636"/>
    <cellStyle name="Обычный 2 6 3 4" xfId="525"/>
    <cellStyle name="Обычный 2 6 3 4 2" xfId="1192"/>
    <cellStyle name="Обычный 2 6 3 4 2 2" xfId="2450"/>
    <cellStyle name="Обычный 2 6 3 4 3" xfId="1829"/>
    <cellStyle name="Обычный 2 6 3 5" xfId="802"/>
    <cellStyle name="Обычный 2 6 3 5 2" xfId="2060"/>
    <cellStyle name="Обычный 2 6 3 6" xfId="1439"/>
    <cellStyle name="Обычный 2 6 4" xfId="243"/>
    <cellStyle name="Обычный 2 6 4 2" xfId="527"/>
    <cellStyle name="Обычный 2 6 4 2 2" xfId="1194"/>
    <cellStyle name="Обычный 2 6 4 2 2 2" xfId="2452"/>
    <cellStyle name="Обычный 2 6 4 2 3" xfId="1831"/>
    <cellStyle name="Обычный 2 6 4 3" xfId="910"/>
    <cellStyle name="Обычный 2 6 4 3 2" xfId="2168"/>
    <cellStyle name="Обычный 2 6 4 4" xfId="1547"/>
    <cellStyle name="Обычный 2 6 5" xfId="517"/>
    <cellStyle name="Обычный 2 6 5 2" xfId="1184"/>
    <cellStyle name="Обычный 2 6 5 2 2" xfId="2442"/>
    <cellStyle name="Обычный 2 6 5 3" xfId="1821"/>
    <cellStyle name="Обычный 2 6 6" xfId="761"/>
    <cellStyle name="Обычный 2 6 6 2" xfId="2019"/>
    <cellStyle name="Обычный 2 6 7" xfId="1398"/>
    <cellStyle name="Обычный 2 7" xfId="53"/>
    <cellStyle name="Обычный 2 7 2" xfId="113"/>
    <cellStyle name="Обычный 2 7 2 2" xfId="133"/>
    <cellStyle name="Обычный 2 7 2 2 2" xfId="150"/>
    <cellStyle name="Обычный 2 7 2 2 2 2" xfId="251"/>
    <cellStyle name="Обычный 2 7 2 2 2 2 2" xfId="532"/>
    <cellStyle name="Обычный 2 7 2 2 2 2 2 2" xfId="1199"/>
    <cellStyle name="Обычный 2 7 2 2 2 2 2 2 2" xfId="2457"/>
    <cellStyle name="Обычный 2 7 2 2 2 2 2 3" xfId="1836"/>
    <cellStyle name="Обычный 2 7 2 2 2 2 3" xfId="918"/>
    <cellStyle name="Обычный 2 7 2 2 2 2 3 2" xfId="2176"/>
    <cellStyle name="Обычный 2 7 2 2 2 2 4" xfId="1555"/>
    <cellStyle name="Обычный 2 7 2 2 2 3" xfId="287"/>
    <cellStyle name="Обычный 2 7 2 2 2 3 2" xfId="296"/>
    <cellStyle name="Обычный 2 7 2 2 2 3 2 2" xfId="534"/>
    <cellStyle name="Обычный 2 7 2 2 2 3 2 2 2" xfId="1201"/>
    <cellStyle name="Обычный 2 7 2 2 2 3 2 2 2 2" xfId="2459"/>
    <cellStyle name="Обычный 2 7 2 2 2 3 2 2 3" xfId="1838"/>
    <cellStyle name="Обычный 2 7 2 2 2 3 2 3" xfId="963"/>
    <cellStyle name="Обычный 2 7 2 2 2 3 2 3 2" xfId="2221"/>
    <cellStyle name="Обычный 2 7 2 2 2 3 2 4" xfId="1600"/>
    <cellStyle name="Обычный 2 7 2 2 2 3 3" xfId="533"/>
    <cellStyle name="Обычный 2 7 2 2 2 3 3 2" xfId="1200"/>
    <cellStyle name="Обычный 2 7 2 2 2 3 3 2 2" xfId="2458"/>
    <cellStyle name="Обычный 2 7 2 2 2 3 3 3" xfId="1837"/>
    <cellStyle name="Обычный 2 7 2 2 2 3 4" xfId="954"/>
    <cellStyle name="Обычный 2 7 2 2 2 3 4 2" xfId="2212"/>
    <cellStyle name="Обычный 2 7 2 2 2 3 5" xfId="1591"/>
    <cellStyle name="Обычный 2 7 2 2 2 4" xfId="315"/>
    <cellStyle name="Обычный 2 7 2 2 2 4 2" xfId="535"/>
    <cellStyle name="Обычный 2 7 2 2 2 4 2 2" xfId="1202"/>
    <cellStyle name="Обычный 2 7 2 2 2 4 2 2 2" xfId="2460"/>
    <cellStyle name="Обычный 2 7 2 2 2 4 2 3" xfId="1839"/>
    <cellStyle name="Обычный 2 7 2 2 2 4 3" xfId="650"/>
    <cellStyle name="Обычный 2 7 2 2 2 4 3 2" xfId="1317"/>
    <cellStyle name="Обычный 2 7 2 2 2 4 3 2 2" xfId="2575"/>
    <cellStyle name="Обычный 2 7 2 2 2 4 3 3" xfId="1954"/>
    <cellStyle name="Обычный 2 7 2 2 2 4 4" xfId="982"/>
    <cellStyle name="Обычный 2 7 2 2 2 4 4 2" xfId="2240"/>
    <cellStyle name="Обычный 2 7 2 2 2 4 5" xfId="1619"/>
    <cellStyle name="Обычный 2 7 2 2 2 5" xfId="342"/>
    <cellStyle name="Обычный 2 7 2 2 2 5 10" xfId="1646"/>
    <cellStyle name="Обычный 2 7 2 2 2 5 2" xfId="348"/>
    <cellStyle name="Обычный 2 7 2 2 2 5 2 2" xfId="1015"/>
    <cellStyle name="Обычный 2 7 2 2 2 5 2 2 2" xfId="2273"/>
    <cellStyle name="Обычный 2 7 2 2 2 5 2 3" xfId="1652"/>
    <cellStyle name="Обычный 2 7 2 2 2 5 3" xfId="620"/>
    <cellStyle name="Обычный 2 7 2 2 2 5 3 2" xfId="1287"/>
    <cellStyle name="Обычный 2 7 2 2 2 5 3 2 2" xfId="2545"/>
    <cellStyle name="Обычный 2 7 2 2 2 5 3 3" xfId="1924"/>
    <cellStyle name="Обычный 2 7 2 2 2 5 4" xfId="623"/>
    <cellStyle name="Обычный 2 7 2 2 2 5 4 2" xfId="629"/>
    <cellStyle name="Обычный 2 7 2 2 2 5 4 2 2" xfId="1296"/>
    <cellStyle name="Обычный 2 7 2 2 2 5 4 2 2 2" xfId="2554"/>
    <cellStyle name="Обычный 2 7 2 2 2 5 4 2 3" xfId="1933"/>
    <cellStyle name="Обычный 2 7 2 2 2 5 4 3" xfId="1290"/>
    <cellStyle name="Обычный 2 7 2 2 2 5 4 3 2" xfId="2548"/>
    <cellStyle name="Обычный 2 7 2 2 2 5 4 4" xfId="1927"/>
    <cellStyle name="Обычный 2 7 2 2 2 5 5" xfId="626"/>
    <cellStyle name="Обычный 2 7 2 2 2 5 5 2" xfId="1293"/>
    <cellStyle name="Обычный 2 7 2 2 2 5 5 2 2" xfId="2551"/>
    <cellStyle name="Обычный 2 7 2 2 2 5 5 3" xfId="1930"/>
    <cellStyle name="Обычный 2 7 2 2 2 5 6" xfId="644"/>
    <cellStyle name="Обычный 2 7 2 2 2 5 6 2" xfId="1311"/>
    <cellStyle name="Обычный 2 7 2 2 2 5 6 2 2" xfId="2569"/>
    <cellStyle name="Обычный 2 7 2 2 2 5 6 3" xfId="1948"/>
    <cellStyle name="Обычный 2 7 2 2 2 5 7" xfId="662"/>
    <cellStyle name="Обычный 2 7 2 2 2 5 7 2" xfId="1329"/>
    <cellStyle name="Обычный 2 7 2 2 2 5 7 2 2" xfId="2587"/>
    <cellStyle name="Обычный 2 7 2 2 2 5 7 3" xfId="1966"/>
    <cellStyle name="Обычный 2 7 2 2 2 5 8" xfId="679"/>
    <cellStyle name="Обычный 2 7 2 2 2 5 8 2" xfId="1346"/>
    <cellStyle name="Обычный 2 7 2 2 2 5 8 2 2" xfId="2604"/>
    <cellStyle name="Обычный 2 7 2 2 2 5 8 3" xfId="1983"/>
    <cellStyle name="Обычный 2 7 2 2 2 5 9" xfId="1009"/>
    <cellStyle name="Обычный 2 7 2 2 2 5 9 2" xfId="2267"/>
    <cellStyle name="Обычный 2 7 2 2 2 6" xfId="531"/>
    <cellStyle name="Обычный 2 7 2 2 2 6 2" xfId="1198"/>
    <cellStyle name="Обычный 2 7 2 2 2 6 2 2" xfId="2456"/>
    <cellStyle name="Обычный 2 7 2 2 2 6 3" xfId="1835"/>
    <cellStyle name="Обычный 2 7 2 2 2 7" xfId="616"/>
    <cellStyle name="Обычный 2 7 2 2 2 7 2" xfId="1283"/>
    <cellStyle name="Обычный 2 7 2 2 2 7 2 2" xfId="2541"/>
    <cellStyle name="Обычный 2 7 2 2 2 7 3" xfId="1920"/>
    <cellStyle name="Обычный 2 7 2 2 2 8" xfId="817"/>
    <cellStyle name="Обычный 2 7 2 2 2 8 2" xfId="2075"/>
    <cellStyle name="Обычный 2 7 2 2 2 9" xfId="1454"/>
    <cellStyle name="Обычный 2 7 2 2 3" xfId="250"/>
    <cellStyle name="Обычный 2 7 2 2 3 2" xfId="536"/>
    <cellStyle name="Обычный 2 7 2 2 3 2 2" xfId="1203"/>
    <cellStyle name="Обычный 2 7 2 2 3 2 2 2" xfId="2461"/>
    <cellStyle name="Обычный 2 7 2 2 3 2 3" xfId="1840"/>
    <cellStyle name="Обычный 2 7 2 2 3 3" xfId="917"/>
    <cellStyle name="Обычный 2 7 2 2 3 3 2" xfId="2175"/>
    <cellStyle name="Обычный 2 7 2 2 3 4" xfId="1554"/>
    <cellStyle name="Обычный 2 7 2 2 4" xfId="530"/>
    <cellStyle name="Обычный 2 7 2 2 4 2" xfId="1197"/>
    <cellStyle name="Обычный 2 7 2 2 4 2 2" xfId="2455"/>
    <cellStyle name="Обычный 2 7 2 2 4 3" xfId="1834"/>
    <cellStyle name="Обычный 2 7 2 2 5" xfId="800"/>
    <cellStyle name="Обычный 2 7 2 2 5 2" xfId="2058"/>
    <cellStyle name="Обычный 2 7 2 2 6" xfId="1437"/>
    <cellStyle name="Обычный 2 7 2 3" xfId="249"/>
    <cellStyle name="Обычный 2 7 2 3 2" xfId="537"/>
    <cellStyle name="Обычный 2 7 2 3 2 2" xfId="1204"/>
    <cellStyle name="Обычный 2 7 2 3 2 2 2" xfId="2462"/>
    <cellStyle name="Обычный 2 7 2 3 2 3" xfId="1841"/>
    <cellStyle name="Обычный 2 7 2 3 3" xfId="916"/>
    <cellStyle name="Обычный 2 7 2 3 3 2" xfId="2174"/>
    <cellStyle name="Обычный 2 7 2 3 4" xfId="1553"/>
    <cellStyle name="Обычный 2 7 2 4" xfId="529"/>
    <cellStyle name="Обычный 2 7 2 4 2" xfId="1196"/>
    <cellStyle name="Обычный 2 7 2 4 2 2" xfId="2454"/>
    <cellStyle name="Обычный 2 7 2 4 3" xfId="1833"/>
    <cellStyle name="Обычный 2 7 2 5" xfId="780"/>
    <cellStyle name="Обычный 2 7 2 5 2" xfId="2038"/>
    <cellStyle name="Обычный 2 7 2 6" xfId="1417"/>
    <cellStyle name="Обычный 2 7 3" xfId="248"/>
    <cellStyle name="Обычный 2 7 3 2" xfId="538"/>
    <cellStyle name="Обычный 2 7 3 2 2" xfId="1205"/>
    <cellStyle name="Обычный 2 7 3 2 2 2" xfId="2463"/>
    <cellStyle name="Обычный 2 7 3 2 3" xfId="1842"/>
    <cellStyle name="Обычный 2 7 3 3" xfId="915"/>
    <cellStyle name="Обычный 2 7 3 3 2" xfId="2173"/>
    <cellStyle name="Обычный 2 7 3 4" xfId="1552"/>
    <cellStyle name="Обычный 2 7 4" xfId="528"/>
    <cellStyle name="Обычный 2 7 4 2" xfId="1195"/>
    <cellStyle name="Обычный 2 7 4 2 2" xfId="2453"/>
    <cellStyle name="Обычный 2 7 4 3" xfId="1832"/>
    <cellStyle name="Обычный 2 7 5" xfId="763"/>
    <cellStyle name="Обычный 2 7 5 2" xfId="2021"/>
    <cellStyle name="Обычный 2 7 6" xfId="1400"/>
    <cellStyle name="Обычный 2 8" xfId="98"/>
    <cellStyle name="Обычный 2 8 2" xfId="115"/>
    <cellStyle name="Обычный 2 8 2 2" xfId="148"/>
    <cellStyle name="Обычный 2 8 2 2 2" xfId="254"/>
    <cellStyle name="Обычный 2 8 2 2 2 2" xfId="542"/>
    <cellStyle name="Обычный 2 8 2 2 2 2 2" xfId="1209"/>
    <cellStyle name="Обычный 2 8 2 2 2 2 2 2" xfId="2467"/>
    <cellStyle name="Обычный 2 8 2 2 2 2 3" xfId="1846"/>
    <cellStyle name="Обычный 2 8 2 2 2 3" xfId="921"/>
    <cellStyle name="Обычный 2 8 2 2 2 3 2" xfId="2179"/>
    <cellStyle name="Обычный 2 8 2 2 2 4" xfId="1558"/>
    <cellStyle name="Обычный 2 8 2 2 3" xfId="541"/>
    <cellStyle name="Обычный 2 8 2 2 3 2" xfId="1208"/>
    <cellStyle name="Обычный 2 8 2 2 3 2 2" xfId="2466"/>
    <cellStyle name="Обычный 2 8 2 2 3 3" xfId="1845"/>
    <cellStyle name="Обычный 2 8 2 2 4" xfId="815"/>
    <cellStyle name="Обычный 2 8 2 2 4 2" xfId="2073"/>
    <cellStyle name="Обычный 2 8 2 2 5" xfId="1452"/>
    <cellStyle name="Обычный 2 8 2 3" xfId="253"/>
    <cellStyle name="Обычный 2 8 2 3 2" xfId="543"/>
    <cellStyle name="Обычный 2 8 2 3 2 2" xfId="1210"/>
    <cellStyle name="Обычный 2 8 2 3 2 2 2" xfId="2468"/>
    <cellStyle name="Обычный 2 8 2 3 2 3" xfId="1847"/>
    <cellStyle name="Обычный 2 8 2 3 3" xfId="920"/>
    <cellStyle name="Обычный 2 8 2 3 3 2" xfId="2178"/>
    <cellStyle name="Обычный 2 8 2 3 4" xfId="1557"/>
    <cellStyle name="Обычный 2 8 2 4" xfId="540"/>
    <cellStyle name="Обычный 2 8 2 4 2" xfId="1207"/>
    <cellStyle name="Обычный 2 8 2 4 2 2" xfId="2465"/>
    <cellStyle name="Обычный 2 8 2 4 3" xfId="1844"/>
    <cellStyle name="Обычный 2 8 2 5" xfId="782"/>
    <cellStyle name="Обычный 2 8 2 5 2" xfId="2040"/>
    <cellStyle name="Обычный 2 8 2 6" xfId="1419"/>
    <cellStyle name="Обычный 2 8 3" xfId="161"/>
    <cellStyle name="Обычный 2 8 3 2" xfId="255"/>
    <cellStyle name="Обычный 2 8 3 2 2" xfId="545"/>
    <cellStyle name="Обычный 2 8 3 2 2 2" xfId="1212"/>
    <cellStyle name="Обычный 2 8 3 2 2 2 2" xfId="2470"/>
    <cellStyle name="Обычный 2 8 3 2 2 3" xfId="1849"/>
    <cellStyle name="Обычный 2 8 3 2 3" xfId="922"/>
    <cellStyle name="Обычный 2 8 3 2 3 2" xfId="2180"/>
    <cellStyle name="Обычный 2 8 3 2 4" xfId="1559"/>
    <cellStyle name="Обычный 2 8 3 3" xfId="544"/>
    <cellStyle name="Обычный 2 8 3 3 2" xfId="1211"/>
    <cellStyle name="Обычный 2 8 3 3 2 2" xfId="2469"/>
    <cellStyle name="Обычный 2 8 3 3 3" xfId="1848"/>
    <cellStyle name="Обычный 2 8 3 4" xfId="828"/>
    <cellStyle name="Обычный 2 8 3 4 2" xfId="2086"/>
    <cellStyle name="Обычный 2 8 3 5" xfId="1465"/>
    <cellStyle name="Обычный 2 8 4" xfId="252"/>
    <cellStyle name="Обычный 2 8 4 2" xfId="546"/>
    <cellStyle name="Обычный 2 8 4 2 2" xfId="1213"/>
    <cellStyle name="Обычный 2 8 4 2 2 2" xfId="2471"/>
    <cellStyle name="Обычный 2 8 4 2 3" xfId="1850"/>
    <cellStyle name="Обычный 2 8 4 3" xfId="919"/>
    <cellStyle name="Обычный 2 8 4 3 2" xfId="2177"/>
    <cellStyle name="Обычный 2 8 4 4" xfId="1556"/>
    <cellStyle name="Обычный 2 8 5" xfId="539"/>
    <cellStyle name="Обычный 2 8 5 2" xfId="1206"/>
    <cellStyle name="Обычный 2 8 5 2 2" xfId="2464"/>
    <cellStyle name="Обычный 2 8 5 3" xfId="1843"/>
    <cellStyle name="Обычный 2 8 6" xfId="765"/>
    <cellStyle name="Обычный 2 8 6 2" xfId="2023"/>
    <cellStyle name="Обычный 2 8 7" xfId="1402"/>
    <cellStyle name="Обычный 2 9" xfId="100"/>
    <cellStyle name="Обычный 2 9 2" xfId="146"/>
    <cellStyle name="Обычный 2 9 2 2" xfId="257"/>
    <cellStyle name="Обычный 2 9 2 2 2" xfId="549"/>
    <cellStyle name="Обычный 2 9 2 2 2 2" xfId="1216"/>
    <cellStyle name="Обычный 2 9 2 2 2 2 2" xfId="2474"/>
    <cellStyle name="Обычный 2 9 2 2 2 3" xfId="1853"/>
    <cellStyle name="Обычный 2 9 2 2 3" xfId="924"/>
    <cellStyle name="Обычный 2 9 2 2 3 2" xfId="2182"/>
    <cellStyle name="Обычный 2 9 2 2 4" xfId="1561"/>
    <cellStyle name="Обычный 2 9 2 3" xfId="337"/>
    <cellStyle name="Обычный 2 9 2 3 2" xfId="1004"/>
    <cellStyle name="Обычный 2 9 2 3 2 2" xfId="2262"/>
    <cellStyle name="Обычный 2 9 2 3 3" xfId="1641"/>
    <cellStyle name="Обычный 2 9 2 4" xfId="548"/>
    <cellStyle name="Обычный 2 9 2 4 2" xfId="1215"/>
    <cellStyle name="Обычный 2 9 2 4 2 2" xfId="2473"/>
    <cellStyle name="Обычный 2 9 2 4 3" xfId="1852"/>
    <cellStyle name="Обычный 2 9 2 5" xfId="813"/>
    <cellStyle name="Обычный 2 9 2 5 2" xfId="2071"/>
    <cellStyle name="Обычный 2 9 2 6" xfId="1450"/>
    <cellStyle name="Обычный 2 9 3" xfId="256"/>
    <cellStyle name="Обычный 2 9 3 2" xfId="550"/>
    <cellStyle name="Обычный 2 9 3 2 2" xfId="1217"/>
    <cellStyle name="Обычный 2 9 3 2 2 2" xfId="2475"/>
    <cellStyle name="Обычный 2 9 3 2 3" xfId="1854"/>
    <cellStyle name="Обычный 2 9 3 3" xfId="923"/>
    <cellStyle name="Обычный 2 9 3 3 2" xfId="2181"/>
    <cellStyle name="Обычный 2 9 3 4" xfId="1560"/>
    <cellStyle name="Обычный 2 9 4" xfId="547"/>
    <cellStyle name="Обычный 2 9 4 2" xfId="1214"/>
    <cellStyle name="Обычный 2 9 4 2 2" xfId="2472"/>
    <cellStyle name="Обычный 2 9 4 3" xfId="1851"/>
    <cellStyle name="Обычный 2 9 5" xfId="767"/>
    <cellStyle name="Обычный 2 9 5 2" xfId="2025"/>
    <cellStyle name="Обычный 2 9 6" xfId="1404"/>
    <cellStyle name="Обычный 20" xfId="136"/>
    <cellStyle name="Обычный 20 2" xfId="172"/>
    <cellStyle name="Обычный 20 2 2" xfId="259"/>
    <cellStyle name="Обычный 20 2 2 2" xfId="553"/>
    <cellStyle name="Обычный 20 2 2 2 2" xfId="1220"/>
    <cellStyle name="Обычный 20 2 2 2 2 2" xfId="2478"/>
    <cellStyle name="Обычный 20 2 2 2 3" xfId="1857"/>
    <cellStyle name="Обычный 20 2 2 3" xfId="926"/>
    <cellStyle name="Обычный 20 2 2 3 2" xfId="2184"/>
    <cellStyle name="Обычный 20 2 2 4" xfId="1563"/>
    <cellStyle name="Обычный 20 2 3" xfId="552"/>
    <cellStyle name="Обычный 20 2 3 2" xfId="1219"/>
    <cellStyle name="Обычный 20 2 3 2 2" xfId="2477"/>
    <cellStyle name="Обычный 20 2 3 3" xfId="1856"/>
    <cellStyle name="Обычный 20 2 4" xfId="839"/>
    <cellStyle name="Обычный 20 2 4 2" xfId="2097"/>
    <cellStyle name="Обычный 20 2 5" xfId="1476"/>
    <cellStyle name="Обычный 20 3" xfId="258"/>
    <cellStyle name="Обычный 20 3 2" xfId="554"/>
    <cellStyle name="Обычный 20 3 2 2" xfId="1221"/>
    <cellStyle name="Обычный 20 3 2 2 2" xfId="2479"/>
    <cellStyle name="Обычный 20 3 2 3" xfId="1858"/>
    <cellStyle name="Обычный 20 3 3" xfId="925"/>
    <cellStyle name="Обычный 20 3 3 2" xfId="2183"/>
    <cellStyle name="Обычный 20 3 4" xfId="1562"/>
    <cellStyle name="Обычный 20 4" xfId="551"/>
    <cellStyle name="Обычный 20 4 2" xfId="1218"/>
    <cellStyle name="Обычный 20 4 2 2" xfId="2476"/>
    <cellStyle name="Обычный 20 4 3" xfId="1855"/>
    <cellStyle name="Обычный 20 5" xfId="803"/>
    <cellStyle name="Обычный 20 5 2" xfId="2061"/>
    <cellStyle name="Обычный 20 6" xfId="1440"/>
    <cellStyle name="Обычный 21" xfId="175"/>
    <cellStyle name="Обычный 21 2" xfId="555"/>
    <cellStyle name="Обычный 21 2 2" xfId="1222"/>
    <cellStyle name="Обычный 21 2 2 2" xfId="2480"/>
    <cellStyle name="Обычный 21 2 3" xfId="1859"/>
    <cellStyle name="Обычный 21 3" xfId="842"/>
    <cellStyle name="Обычный 21 3 2" xfId="2100"/>
    <cellStyle name="Обычный 21 4" xfId="1479"/>
    <cellStyle name="Обычный 22" xfId="351"/>
    <cellStyle name="Обычный 22 2" xfId="1018"/>
    <cellStyle name="Обычный 22 2 2" xfId="2276"/>
    <cellStyle name="Обычный 22 3" xfId="1655"/>
    <cellStyle name="Обычный 3" xfId="4"/>
    <cellStyle name="Обычный 3 2" xfId="26"/>
    <cellStyle name="Обычный 3 2 2" xfId="27"/>
    <cellStyle name="Обычный 3 2 2 2" xfId="109"/>
    <cellStyle name="Обычный 3 2 2 2 2" xfId="263"/>
    <cellStyle name="Обычный 3 2 2 2 2 2" xfId="560"/>
    <cellStyle name="Обычный 3 2 2 2 2 2 2" xfId="1227"/>
    <cellStyle name="Обычный 3 2 2 2 2 2 2 2" xfId="2485"/>
    <cellStyle name="Обычный 3 2 2 2 2 2 3" xfId="1864"/>
    <cellStyle name="Обычный 3 2 2 2 2 3" xfId="930"/>
    <cellStyle name="Обычный 3 2 2 2 2 3 2" xfId="2188"/>
    <cellStyle name="Обычный 3 2 2 2 2 4" xfId="1567"/>
    <cellStyle name="Обычный 3 2 2 2 3" xfId="559"/>
    <cellStyle name="Обычный 3 2 2 2 3 2" xfId="1226"/>
    <cellStyle name="Обычный 3 2 2 2 3 2 2" xfId="2484"/>
    <cellStyle name="Обычный 3 2 2 2 3 3" xfId="1863"/>
    <cellStyle name="Обычный 3 2 2 2 4" xfId="776"/>
    <cellStyle name="Обычный 3 2 2 2 4 2" xfId="2034"/>
    <cellStyle name="Обычный 3 2 2 2 5" xfId="1413"/>
    <cellStyle name="Обычный 3 2 2 3" xfId="110"/>
    <cellStyle name="Обычный 3 2 2 3 2" xfId="264"/>
    <cellStyle name="Обычный 3 2 2 3 2 2" xfId="562"/>
    <cellStyle name="Обычный 3 2 2 3 2 2 2" xfId="1229"/>
    <cellStyle name="Обычный 3 2 2 3 2 2 2 2" xfId="2487"/>
    <cellStyle name="Обычный 3 2 2 3 2 2 3" xfId="1866"/>
    <cellStyle name="Обычный 3 2 2 3 2 3" xfId="931"/>
    <cellStyle name="Обычный 3 2 2 3 2 3 2" xfId="2189"/>
    <cellStyle name="Обычный 3 2 2 3 2 4" xfId="1568"/>
    <cellStyle name="Обычный 3 2 2 3 3" xfId="561"/>
    <cellStyle name="Обычный 3 2 2 3 3 2" xfId="1228"/>
    <cellStyle name="Обычный 3 2 2 3 3 2 2" xfId="2486"/>
    <cellStyle name="Обычный 3 2 2 3 3 3" xfId="1865"/>
    <cellStyle name="Обычный 3 2 2 3 4" xfId="777"/>
    <cellStyle name="Обычный 3 2 2 3 4 2" xfId="2035"/>
    <cellStyle name="Обычный 3 2 2 3 5" xfId="1414"/>
    <cellStyle name="Обычный 3 2 2 4" xfId="262"/>
    <cellStyle name="Обычный 3 2 2 4 2" xfId="563"/>
    <cellStyle name="Обычный 3 2 2 4 2 2" xfId="1230"/>
    <cellStyle name="Обычный 3 2 2 4 2 2 2" xfId="2488"/>
    <cellStyle name="Обычный 3 2 2 4 2 3" xfId="1867"/>
    <cellStyle name="Обычный 3 2 2 4 3" xfId="929"/>
    <cellStyle name="Обычный 3 2 2 4 3 2" xfId="2187"/>
    <cellStyle name="Обычный 3 2 2 4 4" xfId="1566"/>
    <cellStyle name="Обычный 3 2 2 5" xfId="558"/>
    <cellStyle name="Обычный 3 2 2 5 2" xfId="1225"/>
    <cellStyle name="Обычный 3 2 2 5 2 2" xfId="2483"/>
    <cellStyle name="Обычный 3 2 2 5 3" xfId="1862"/>
    <cellStyle name="Обычный 3 2 2 6" xfId="740"/>
    <cellStyle name="Обычный 3 2 2 6 2" xfId="1998"/>
    <cellStyle name="Обычный 3 2 2 7" xfId="1377"/>
    <cellStyle name="Обычный 3 2 3" xfId="30"/>
    <cellStyle name="Обычный 3 2 3 2" xfId="29"/>
    <cellStyle name="Обычный 3 2 3 2 2" xfId="111"/>
    <cellStyle name="Обычный 3 2 3 2 2 2" xfId="267"/>
    <cellStyle name="Обычный 3 2 3 2 2 2 2" xfId="567"/>
    <cellStyle name="Обычный 3 2 3 2 2 2 2 2" xfId="1234"/>
    <cellStyle name="Обычный 3 2 3 2 2 2 2 2 2" xfId="2492"/>
    <cellStyle name="Обычный 3 2 3 2 2 2 2 3" xfId="1871"/>
    <cellStyle name="Обычный 3 2 3 2 2 2 3" xfId="934"/>
    <cellStyle name="Обычный 3 2 3 2 2 2 3 2" xfId="2192"/>
    <cellStyle name="Обычный 3 2 3 2 2 2 4" xfId="1571"/>
    <cellStyle name="Обычный 3 2 3 2 2 3" xfId="566"/>
    <cellStyle name="Обычный 3 2 3 2 2 3 2" xfId="1233"/>
    <cellStyle name="Обычный 3 2 3 2 2 3 2 2" xfId="2491"/>
    <cellStyle name="Обычный 3 2 3 2 2 3 3" xfId="1870"/>
    <cellStyle name="Обычный 3 2 3 2 2 4" xfId="778"/>
    <cellStyle name="Обычный 3 2 3 2 2 4 2" xfId="2036"/>
    <cellStyle name="Обычный 3 2 3 2 2 5" xfId="1415"/>
    <cellStyle name="Обычный 3 2 3 2 3" xfId="266"/>
    <cellStyle name="Обычный 3 2 3 2 3 2" xfId="568"/>
    <cellStyle name="Обычный 3 2 3 2 3 2 2" xfId="1235"/>
    <cellStyle name="Обычный 3 2 3 2 3 2 2 2" xfId="2493"/>
    <cellStyle name="Обычный 3 2 3 2 3 2 3" xfId="1872"/>
    <cellStyle name="Обычный 3 2 3 2 3 3" xfId="933"/>
    <cellStyle name="Обычный 3 2 3 2 3 3 2" xfId="2191"/>
    <cellStyle name="Обычный 3 2 3 2 3 4" xfId="1570"/>
    <cellStyle name="Обычный 3 2 3 2 4" xfId="565"/>
    <cellStyle name="Обычный 3 2 3 2 4 2" xfId="1232"/>
    <cellStyle name="Обычный 3 2 3 2 4 2 2" xfId="2490"/>
    <cellStyle name="Обычный 3 2 3 2 4 3" xfId="1869"/>
    <cellStyle name="Обычный 3 2 3 2 5" xfId="742"/>
    <cellStyle name="Обычный 3 2 3 2 5 2" xfId="2000"/>
    <cellStyle name="Обычный 3 2 3 2 6" xfId="1379"/>
    <cellStyle name="Обычный 3 2 3 3" xfId="265"/>
    <cellStyle name="Обычный 3 2 3 3 2" xfId="569"/>
    <cellStyle name="Обычный 3 2 3 3 2 2" xfId="1236"/>
    <cellStyle name="Обычный 3 2 3 3 2 2 2" xfId="2494"/>
    <cellStyle name="Обычный 3 2 3 3 2 3" xfId="1873"/>
    <cellStyle name="Обычный 3 2 3 3 3" xfId="932"/>
    <cellStyle name="Обычный 3 2 3 3 3 2" xfId="2190"/>
    <cellStyle name="Обычный 3 2 3 3 4" xfId="1569"/>
    <cellStyle name="Обычный 3 2 3 4" xfId="564"/>
    <cellStyle name="Обычный 3 2 3 4 2" xfId="1231"/>
    <cellStyle name="Обычный 3 2 3 4 2 2" xfId="2489"/>
    <cellStyle name="Обычный 3 2 3 4 3" xfId="1868"/>
    <cellStyle name="Обычный 3 2 3 5" xfId="743"/>
    <cellStyle name="Обычный 3 2 3 5 2" xfId="2001"/>
    <cellStyle name="Обычный 3 2 3 6" xfId="1380"/>
    <cellStyle name="Обычный 3 2 4" xfId="261"/>
    <cellStyle name="Обычный 3 2 4 2" xfId="570"/>
    <cellStyle name="Обычный 3 2 4 2 2" xfId="1237"/>
    <cellStyle name="Обычный 3 2 4 2 2 2" xfId="2495"/>
    <cellStyle name="Обычный 3 2 4 2 3" xfId="1874"/>
    <cellStyle name="Обычный 3 2 4 3" xfId="928"/>
    <cellStyle name="Обычный 3 2 4 3 2" xfId="2186"/>
    <cellStyle name="Обычный 3 2 4 4" xfId="1565"/>
    <cellStyle name="Обычный 3 2 5" xfId="557"/>
    <cellStyle name="Обычный 3 2 5 2" xfId="1224"/>
    <cellStyle name="Обычный 3 2 5 2 2" xfId="2482"/>
    <cellStyle name="Обычный 3 2 5 3" xfId="1861"/>
    <cellStyle name="Обычный 3 2 6" xfId="739"/>
    <cellStyle name="Обычный 3 2 6 2" xfId="1997"/>
    <cellStyle name="Обычный 3 2 7" xfId="1376"/>
    <cellStyle name="Обычный 3 3" xfId="54"/>
    <cellStyle name="Обычный 3 4" xfId="260"/>
    <cellStyle name="Обычный 3 4 2" xfId="571"/>
    <cellStyle name="Обычный 3 4 2 2" xfId="1238"/>
    <cellStyle name="Обычный 3 4 2 2 2" xfId="2496"/>
    <cellStyle name="Обычный 3 4 2 3" xfId="1875"/>
    <cellStyle name="Обычный 3 4 3" xfId="927"/>
    <cellStyle name="Обычный 3 4 3 2" xfId="2185"/>
    <cellStyle name="Обычный 3 4 4" xfId="1564"/>
    <cellStyle name="Обычный 3 5" xfId="556"/>
    <cellStyle name="Обычный 3 5 2" xfId="1223"/>
    <cellStyle name="Обычный 3 5 2 2" xfId="2481"/>
    <cellStyle name="Обычный 3 5 3" xfId="1860"/>
    <cellStyle name="Обычный 3 6" xfId="730"/>
    <cellStyle name="Обычный 3 6 2" xfId="1989"/>
    <cellStyle name="Обычный 3 7" xfId="1367"/>
    <cellStyle name="Обычный 4" xfId="10"/>
    <cellStyle name="Обычный 4 2" xfId="42"/>
    <cellStyle name="Обычный 4 2 2" xfId="108"/>
    <cellStyle name="Обычный 4 2 2 2" xfId="155"/>
    <cellStyle name="Обычный 4 2 2 2 2" xfId="271"/>
    <cellStyle name="Обычный 4 2 2 2 2 2" xfId="576"/>
    <cellStyle name="Обычный 4 2 2 2 2 2 2" xfId="1243"/>
    <cellStyle name="Обычный 4 2 2 2 2 2 2 2" xfId="2501"/>
    <cellStyle name="Обычный 4 2 2 2 2 2 3" xfId="1880"/>
    <cellStyle name="Обычный 4 2 2 2 2 3" xfId="938"/>
    <cellStyle name="Обычный 4 2 2 2 2 3 2" xfId="2196"/>
    <cellStyle name="Обычный 4 2 2 2 2 4" xfId="1575"/>
    <cellStyle name="Обычный 4 2 2 2 3" xfId="329"/>
    <cellStyle name="Обычный 4 2 2 2 3 2" xfId="640"/>
    <cellStyle name="Обычный 4 2 2 2 3 2 2" xfId="1307"/>
    <cellStyle name="Обычный 4 2 2 2 3 2 2 2" xfId="2565"/>
    <cellStyle name="Обычный 4 2 2 2 3 2 3" xfId="1944"/>
    <cellStyle name="Обычный 4 2 2 2 3 3" xfId="675"/>
    <cellStyle name="Обычный 4 2 2 2 3 3 2" xfId="1342"/>
    <cellStyle name="Обычный 4 2 2 2 3 3 2 2" xfId="2600"/>
    <cellStyle name="Обычный 4 2 2 2 3 3 3" xfId="1979"/>
    <cellStyle name="Обычный 4 2 2 2 3 4" xfId="996"/>
    <cellStyle name="Обычный 4 2 2 2 3 4 2" xfId="2254"/>
    <cellStyle name="Обычный 4 2 2 2 3 5" xfId="1633"/>
    <cellStyle name="Обычный 4 2 2 2 4" xfId="575"/>
    <cellStyle name="Обычный 4 2 2 2 4 2" xfId="1242"/>
    <cellStyle name="Обычный 4 2 2 2 4 2 2" xfId="2500"/>
    <cellStyle name="Обычный 4 2 2 2 4 3" xfId="1879"/>
    <cellStyle name="Обычный 4 2 2 2 5" xfId="822"/>
    <cellStyle name="Обычный 4 2 2 2 5 2" xfId="2080"/>
    <cellStyle name="Обычный 4 2 2 2 6" xfId="1459"/>
    <cellStyle name="Обычный 4 2 2 3" xfId="270"/>
    <cellStyle name="Обычный 4 2 2 3 2" xfId="577"/>
    <cellStyle name="Обычный 4 2 2 3 2 2" xfId="1244"/>
    <cellStyle name="Обычный 4 2 2 3 2 2 2" xfId="2502"/>
    <cellStyle name="Обычный 4 2 2 3 2 3" xfId="1881"/>
    <cellStyle name="Обычный 4 2 2 3 3" xfId="937"/>
    <cellStyle name="Обычный 4 2 2 3 3 2" xfId="2195"/>
    <cellStyle name="Обычный 4 2 2 3 4" xfId="1574"/>
    <cellStyle name="Обычный 4 2 2 4" xfId="574"/>
    <cellStyle name="Обычный 4 2 2 4 2" xfId="1241"/>
    <cellStyle name="Обычный 4 2 2 4 2 2" xfId="2499"/>
    <cellStyle name="Обычный 4 2 2 4 3" xfId="1878"/>
    <cellStyle name="Обычный 4 2 2 5" xfId="775"/>
    <cellStyle name="Обычный 4 2 2 5 2" xfId="2033"/>
    <cellStyle name="Обычный 4 2 2 6" xfId="1412"/>
    <cellStyle name="Обычный 4 2 3" xfId="269"/>
    <cellStyle name="Обычный 4 2 3 2" xfId="578"/>
    <cellStyle name="Обычный 4 2 3 2 2" xfId="1245"/>
    <cellStyle name="Обычный 4 2 3 2 2 2" xfId="2503"/>
    <cellStyle name="Обычный 4 2 3 2 3" xfId="1882"/>
    <cellStyle name="Обычный 4 2 3 3" xfId="936"/>
    <cellStyle name="Обычный 4 2 3 3 2" xfId="2194"/>
    <cellStyle name="Обычный 4 2 3 4" xfId="1573"/>
    <cellStyle name="Обычный 4 2 4" xfId="573"/>
    <cellStyle name="Обычный 4 2 4 2" xfId="1240"/>
    <cellStyle name="Обычный 4 2 4 2 2" xfId="2498"/>
    <cellStyle name="Обычный 4 2 4 3" xfId="1877"/>
    <cellStyle name="Обычный 4 2 5" xfId="752"/>
    <cellStyle name="Обычный 4 2 5 2" xfId="2010"/>
    <cellStyle name="Обычный 4 2 6" xfId="1389"/>
    <cellStyle name="Обычный 4 3" xfId="55"/>
    <cellStyle name="Обычный 4 4" xfId="268"/>
    <cellStyle name="Обычный 4 4 2" xfId="579"/>
    <cellStyle name="Обычный 4 4 2 2" xfId="1246"/>
    <cellStyle name="Обычный 4 4 2 2 2" xfId="2504"/>
    <cellStyle name="Обычный 4 4 2 3" xfId="1883"/>
    <cellStyle name="Обычный 4 4 3" xfId="935"/>
    <cellStyle name="Обычный 4 4 3 2" xfId="2193"/>
    <cellStyle name="Обычный 4 4 4" xfId="1572"/>
    <cellStyle name="Обычный 4 5" xfId="572"/>
    <cellStyle name="Обычный 4 5 2" xfId="1239"/>
    <cellStyle name="Обычный 4 5 2 2" xfId="2497"/>
    <cellStyle name="Обычный 4 5 3" xfId="1876"/>
    <cellStyle name="Обычный 4 6" xfId="24"/>
    <cellStyle name="Обычный 4 6 2" xfId="737"/>
    <cellStyle name="Обычный 4 6 2 2" xfId="1995"/>
    <cellStyle name="Обычный 4 6 3" xfId="1374"/>
    <cellStyle name="Обычный 5" xfId="33"/>
    <cellStyle name="Обычный 5 2" xfId="272"/>
    <cellStyle name="Обычный 5 2 2" xfId="581"/>
    <cellStyle name="Обычный 5 2 2 2" xfId="1248"/>
    <cellStyle name="Обычный 5 2 2 2 2" xfId="2506"/>
    <cellStyle name="Обычный 5 2 2 3" xfId="1885"/>
    <cellStyle name="Обычный 5 2 3" xfId="939"/>
    <cellStyle name="Обычный 5 2 3 2" xfId="2197"/>
    <cellStyle name="Обычный 5 2 4" xfId="1576"/>
    <cellStyle name="Обычный 5 3" xfId="580"/>
    <cellStyle name="Обычный 5 3 2" xfId="1247"/>
    <cellStyle name="Обычный 5 3 2 2" xfId="2505"/>
    <cellStyle name="Обычный 5 3 3" xfId="1884"/>
    <cellStyle name="Обычный 5 4" xfId="745"/>
    <cellStyle name="Обычный 5 4 2" xfId="2003"/>
    <cellStyle name="Обычный 5 5" xfId="1382"/>
    <cellStyle name="Обычный 6" xfId="38"/>
    <cellStyle name="Обычный 6 2" xfId="273"/>
    <cellStyle name="Обычный 6 2 2" xfId="583"/>
    <cellStyle name="Обычный 6 2 2 2" xfId="1250"/>
    <cellStyle name="Обычный 6 2 2 2 2" xfId="2508"/>
    <cellStyle name="Обычный 6 2 2 3" xfId="1887"/>
    <cellStyle name="Обычный 6 2 3" xfId="940"/>
    <cellStyle name="Обычный 6 2 3 2" xfId="2198"/>
    <cellStyle name="Обычный 6 2 4" xfId="1577"/>
    <cellStyle name="Обычный 6 3" xfId="582"/>
    <cellStyle name="Обычный 6 3 2" xfId="1249"/>
    <cellStyle name="Обычный 6 3 2 2" xfId="2507"/>
    <cellStyle name="Обычный 6 3 3" xfId="1886"/>
    <cellStyle name="Обычный 6 4" xfId="748"/>
    <cellStyle name="Обычный 6 4 2" xfId="2006"/>
    <cellStyle name="Обычный 6 5" xfId="1385"/>
    <cellStyle name="Обычный 7" xfId="23"/>
    <cellStyle name="Обычный 7 2" xfId="36"/>
    <cellStyle name="Обычный 7 2 2" xfId="37"/>
    <cellStyle name="Обычный 7 2 2 2" xfId="162"/>
    <cellStyle name="Обычный 7 2 2 2 2" xfId="277"/>
    <cellStyle name="Обычный 7 2 2 2 2 2" xfId="588"/>
    <cellStyle name="Обычный 7 2 2 2 2 2 2" xfId="1255"/>
    <cellStyle name="Обычный 7 2 2 2 2 2 2 2" xfId="2513"/>
    <cellStyle name="Обычный 7 2 2 2 2 2 3" xfId="1892"/>
    <cellStyle name="Обычный 7 2 2 2 2 3" xfId="944"/>
    <cellStyle name="Обычный 7 2 2 2 2 3 2" xfId="2202"/>
    <cellStyle name="Обычный 7 2 2 2 2 4" xfId="1581"/>
    <cellStyle name="Обычный 7 2 2 2 3" xfId="299"/>
    <cellStyle name="Обычный 7 2 2 2 3 2" xfId="589"/>
    <cellStyle name="Обычный 7 2 2 2 3 2 2" xfId="1256"/>
    <cellStyle name="Обычный 7 2 2 2 3 2 2 2" xfId="2514"/>
    <cellStyle name="Обычный 7 2 2 2 3 2 3" xfId="1893"/>
    <cellStyle name="Обычный 7 2 2 2 3 3" xfId="966"/>
    <cellStyle name="Обычный 7 2 2 2 3 3 2" xfId="2224"/>
    <cellStyle name="Обычный 7 2 2 2 3 4" xfId="1603"/>
    <cellStyle name="Обычный 7 2 2 2 4" xfId="303"/>
    <cellStyle name="Обычный 7 2 2 2 4 2" xfId="313"/>
    <cellStyle name="Обычный 7 2 2 2 4 2 2" xfId="338"/>
    <cellStyle name="Обычный 7 2 2 2 4 2 2 2" xfId="350"/>
    <cellStyle name="Обычный 7 2 2 2 4 2 2 2 2" xfId="1017"/>
    <cellStyle name="Обычный 7 2 2 2 4 2 2 2 2 2" xfId="2275"/>
    <cellStyle name="Обычный 7 2 2 2 4 2 2 2 3" xfId="1654"/>
    <cellStyle name="Обычный 7 2 2 2 4 2 2 3" xfId="1005"/>
    <cellStyle name="Обычный 7 2 2 2 4 2 2 3 2" xfId="2263"/>
    <cellStyle name="Обычный 7 2 2 2 4 2 2 4" xfId="1642"/>
    <cellStyle name="Обычный 7 2 2 2 4 2 3" xfId="591"/>
    <cellStyle name="Обычный 7 2 2 2 4 2 3 2" xfId="1258"/>
    <cellStyle name="Обычный 7 2 2 2 4 2 3 2 2" xfId="2516"/>
    <cellStyle name="Обычный 7 2 2 2 4 2 3 3" xfId="1895"/>
    <cellStyle name="Обычный 7 2 2 2 4 2 4" xfId="980"/>
    <cellStyle name="Обычный 7 2 2 2 4 2 4 2" xfId="2238"/>
    <cellStyle name="Обычный 7 2 2 2 4 2 5" xfId="1617"/>
    <cellStyle name="Обычный 7 2 2 2 4 3" xfId="590"/>
    <cellStyle name="Обычный 7 2 2 2 4 3 2" xfId="1257"/>
    <cellStyle name="Обычный 7 2 2 2 4 3 2 2" xfId="2515"/>
    <cellStyle name="Обычный 7 2 2 2 4 3 3" xfId="1894"/>
    <cellStyle name="Обычный 7 2 2 2 4 4" xfId="970"/>
    <cellStyle name="Обычный 7 2 2 2 4 4 2" xfId="2228"/>
    <cellStyle name="Обычный 7 2 2 2 4 5" xfId="1607"/>
    <cellStyle name="Обычный 7 2 2 2 5" xfId="587"/>
    <cellStyle name="Обычный 7 2 2 2 5 2" xfId="1254"/>
    <cellStyle name="Обычный 7 2 2 2 5 2 2" xfId="2512"/>
    <cellStyle name="Обычный 7 2 2 2 5 3" xfId="1891"/>
    <cellStyle name="Обычный 7 2 2 2 6" xfId="829"/>
    <cellStyle name="Обычный 7 2 2 2 6 2" xfId="2087"/>
    <cellStyle name="Обычный 7 2 2 2 7" xfId="1466"/>
    <cellStyle name="Обычный 7 2 2 3" xfId="276"/>
    <cellStyle name="Обычный 7 2 2 3 2" xfId="592"/>
    <cellStyle name="Обычный 7 2 2 3 2 2" xfId="1259"/>
    <cellStyle name="Обычный 7 2 2 3 2 2 2" xfId="2517"/>
    <cellStyle name="Обычный 7 2 2 3 2 3" xfId="1896"/>
    <cellStyle name="Обычный 7 2 2 3 3" xfId="943"/>
    <cellStyle name="Обычный 7 2 2 3 3 2" xfId="2201"/>
    <cellStyle name="Обычный 7 2 2 3 4" xfId="1580"/>
    <cellStyle name="Обычный 7 2 2 4" xfId="586"/>
    <cellStyle name="Обычный 7 2 2 4 2" xfId="1253"/>
    <cellStyle name="Обычный 7 2 2 4 2 2" xfId="2511"/>
    <cellStyle name="Обычный 7 2 2 4 3" xfId="1890"/>
    <cellStyle name="Обычный 7 2 2 5" xfId="747"/>
    <cellStyle name="Обычный 7 2 2 5 2" xfId="2005"/>
    <cellStyle name="Обычный 7 2 2 6" xfId="1384"/>
    <cellStyle name="Обычный 7 2 3" xfId="159"/>
    <cellStyle name="Обычный 7 2 3 2" xfId="278"/>
    <cellStyle name="Обычный 7 2 3 2 2" xfId="594"/>
    <cellStyle name="Обычный 7 2 3 2 2 2" xfId="1261"/>
    <cellStyle name="Обычный 7 2 3 2 2 2 2" xfId="2519"/>
    <cellStyle name="Обычный 7 2 3 2 2 3" xfId="1898"/>
    <cellStyle name="Обычный 7 2 3 2 3" xfId="945"/>
    <cellStyle name="Обычный 7 2 3 2 3 2" xfId="2203"/>
    <cellStyle name="Обычный 7 2 3 2 4" xfId="1582"/>
    <cellStyle name="Обычный 7 2 3 3" xfId="593"/>
    <cellStyle name="Обычный 7 2 3 3 2" xfId="1260"/>
    <cellStyle name="Обычный 7 2 3 3 2 2" xfId="2518"/>
    <cellStyle name="Обычный 7 2 3 3 3" xfId="1897"/>
    <cellStyle name="Обычный 7 2 3 4" xfId="826"/>
    <cellStyle name="Обычный 7 2 3 4 2" xfId="2084"/>
    <cellStyle name="Обычный 7 2 3 5" xfId="1463"/>
    <cellStyle name="Обычный 7 2 4" xfId="275"/>
    <cellStyle name="Обычный 7 2 4 2" xfId="595"/>
    <cellStyle name="Обычный 7 2 4 2 2" xfId="1262"/>
    <cellStyle name="Обычный 7 2 4 2 2 2" xfId="2520"/>
    <cellStyle name="Обычный 7 2 4 2 3" xfId="1899"/>
    <cellStyle name="Обычный 7 2 4 3" xfId="942"/>
    <cellStyle name="Обычный 7 2 4 3 2" xfId="2200"/>
    <cellStyle name="Обычный 7 2 4 4" xfId="1579"/>
    <cellStyle name="Обычный 7 2 5" xfId="585"/>
    <cellStyle name="Обычный 7 2 5 2" xfId="1252"/>
    <cellStyle name="Обычный 7 2 5 2 2" xfId="2510"/>
    <cellStyle name="Обычный 7 2 5 3" xfId="1889"/>
    <cellStyle name="Обычный 7 2 6" xfId="746"/>
    <cellStyle name="Обычный 7 2 6 2" xfId="2004"/>
    <cellStyle name="Обычный 7 2 7" xfId="1383"/>
    <cellStyle name="Обычный 7 3" xfId="274"/>
    <cellStyle name="Обычный 7 3 2" xfId="596"/>
    <cellStyle name="Обычный 7 3 2 2" xfId="1263"/>
    <cellStyle name="Обычный 7 3 2 2 2" xfId="2521"/>
    <cellStyle name="Обычный 7 3 2 3" xfId="1900"/>
    <cellStyle name="Обычный 7 3 3" xfId="941"/>
    <cellStyle name="Обычный 7 3 3 2" xfId="2199"/>
    <cellStyle name="Обычный 7 3 4" xfId="1578"/>
    <cellStyle name="Обычный 7 4" xfId="584"/>
    <cellStyle name="Обычный 7 4 2" xfId="1251"/>
    <cellStyle name="Обычный 7 4 2 2" xfId="2509"/>
    <cellStyle name="Обычный 7 4 3" xfId="1888"/>
    <cellStyle name="Обычный 7 5" xfId="736"/>
    <cellStyle name="Обычный 7 5 2" xfId="1994"/>
    <cellStyle name="Обычный 7 6" xfId="1373"/>
    <cellStyle name="Обычный 8" xfId="39"/>
    <cellStyle name="Обычный 8 2" xfId="25"/>
    <cellStyle name="Обычный 8 2 2" xfId="28"/>
    <cellStyle name="Обычный 8 2 2 2" xfId="281"/>
    <cellStyle name="Обычный 8 2 2 2 2" xfId="600"/>
    <cellStyle name="Обычный 8 2 2 2 2 2" xfId="1267"/>
    <cellStyle name="Обычный 8 2 2 2 2 2 2" xfId="2525"/>
    <cellStyle name="Обычный 8 2 2 2 2 3" xfId="1904"/>
    <cellStyle name="Обычный 8 2 2 2 3" xfId="948"/>
    <cellStyle name="Обычный 8 2 2 2 3 2" xfId="2206"/>
    <cellStyle name="Обычный 8 2 2 2 4" xfId="1585"/>
    <cellStyle name="Обычный 8 2 2 3" xfId="301"/>
    <cellStyle name="Обычный 8 2 2 3 2" xfId="601"/>
    <cellStyle name="Обычный 8 2 2 3 2 2" xfId="1268"/>
    <cellStyle name="Обычный 8 2 2 3 2 2 2" xfId="2526"/>
    <cellStyle name="Обычный 8 2 2 3 2 3" xfId="1905"/>
    <cellStyle name="Обычный 8 2 2 3 3" xfId="968"/>
    <cellStyle name="Обычный 8 2 2 3 3 2" xfId="2226"/>
    <cellStyle name="Обычный 8 2 2 3 4" xfId="1605"/>
    <cellStyle name="Обычный 8 2 2 4" xfId="304"/>
    <cellStyle name="Обычный 8 2 2 4 2" xfId="312"/>
    <cellStyle name="Обычный 8 2 2 4 2 2" xfId="339"/>
    <cellStyle name="Обычный 8 2 2 4 2 2 2" xfId="349"/>
    <cellStyle name="Обычный 8 2 2 4 2 2 2 2" xfId="1016"/>
    <cellStyle name="Обычный 8 2 2 4 2 2 2 2 2" xfId="2274"/>
    <cellStyle name="Обычный 8 2 2 4 2 2 2 3" xfId="1653"/>
    <cellStyle name="Обычный 8 2 2 4 2 2 3" xfId="1006"/>
    <cellStyle name="Обычный 8 2 2 4 2 2 3 2" xfId="2264"/>
    <cellStyle name="Обычный 8 2 2 4 2 2 4" xfId="1643"/>
    <cellStyle name="Обычный 8 2 2 4 2 3" xfId="603"/>
    <cellStyle name="Обычный 8 2 2 4 2 3 2" xfId="1270"/>
    <cellStyle name="Обычный 8 2 2 4 2 3 2 2" xfId="2528"/>
    <cellStyle name="Обычный 8 2 2 4 2 3 3" xfId="1907"/>
    <cellStyle name="Обычный 8 2 2 4 2 4" xfId="979"/>
    <cellStyle name="Обычный 8 2 2 4 2 4 2" xfId="2237"/>
    <cellStyle name="Обычный 8 2 2 4 2 5" xfId="1616"/>
    <cellStyle name="Обычный 8 2 2 4 3" xfId="602"/>
    <cellStyle name="Обычный 8 2 2 4 3 2" xfId="1269"/>
    <cellStyle name="Обычный 8 2 2 4 3 2 2" xfId="2527"/>
    <cellStyle name="Обычный 8 2 2 4 3 3" xfId="1906"/>
    <cellStyle name="Обычный 8 2 2 4 4" xfId="971"/>
    <cellStyle name="Обычный 8 2 2 4 4 2" xfId="2229"/>
    <cellStyle name="Обычный 8 2 2 4 5" xfId="1608"/>
    <cellStyle name="Обычный 8 2 2 5" xfId="599"/>
    <cellStyle name="Обычный 8 2 2 5 2" xfId="1266"/>
    <cellStyle name="Обычный 8 2 2 5 2 2" xfId="2524"/>
    <cellStyle name="Обычный 8 2 2 5 3" xfId="1903"/>
    <cellStyle name="Обычный 8 2 2 6" xfId="741"/>
    <cellStyle name="Обычный 8 2 2 6 2" xfId="1999"/>
    <cellStyle name="Обычный 8 2 2 7" xfId="1378"/>
    <cellStyle name="Обычный 8 2 3" xfId="280"/>
    <cellStyle name="Обычный 8 2 3 2" xfId="604"/>
    <cellStyle name="Обычный 8 2 3 2 2" xfId="1271"/>
    <cellStyle name="Обычный 8 2 3 2 2 2" xfId="2529"/>
    <cellStyle name="Обычный 8 2 3 2 3" xfId="1908"/>
    <cellStyle name="Обычный 8 2 3 3" xfId="947"/>
    <cellStyle name="Обычный 8 2 3 3 2" xfId="2205"/>
    <cellStyle name="Обычный 8 2 3 4" xfId="1584"/>
    <cellStyle name="Обычный 8 2 4" xfId="598"/>
    <cellStyle name="Обычный 8 2 4 2" xfId="1265"/>
    <cellStyle name="Обычный 8 2 4 2 2" xfId="2523"/>
    <cellStyle name="Обычный 8 2 4 3" xfId="1902"/>
    <cellStyle name="Обычный 8 2 5" xfId="738"/>
    <cellStyle name="Обычный 8 2 5 2" xfId="1996"/>
    <cellStyle name="Обычный 8 2 6" xfId="1375"/>
    <cellStyle name="Обычный 8 3" xfId="279"/>
    <cellStyle name="Обычный 8 3 2" xfId="605"/>
    <cellStyle name="Обычный 8 3 2 2" xfId="1272"/>
    <cellStyle name="Обычный 8 3 2 2 2" xfId="2530"/>
    <cellStyle name="Обычный 8 3 2 3" xfId="1909"/>
    <cellStyle name="Обычный 8 3 3" xfId="946"/>
    <cellStyle name="Обычный 8 3 3 2" xfId="2204"/>
    <cellStyle name="Обычный 8 3 4" xfId="1583"/>
    <cellStyle name="Обычный 8 4" xfId="597"/>
    <cellStyle name="Обычный 8 4 2" xfId="1264"/>
    <cellStyle name="Обычный 8 4 2 2" xfId="2522"/>
    <cellStyle name="Обычный 8 4 3" xfId="1901"/>
    <cellStyle name="Обычный 8 5" xfId="749"/>
    <cellStyle name="Обычный 8 5 2" xfId="2007"/>
    <cellStyle name="Обычный 8 6" xfId="1386"/>
    <cellStyle name="Обычный 9" xfId="31"/>
    <cellStyle name="Обычный 9 2" xfId="22"/>
    <cellStyle name="Обычный 9 2 2" xfId="283"/>
    <cellStyle name="Обычный 9 2 2 2" xfId="608"/>
    <cellStyle name="Обычный 9 2 2 2 2" xfId="1275"/>
    <cellStyle name="Обычный 9 2 2 2 2 2" xfId="2533"/>
    <cellStyle name="Обычный 9 2 2 2 3" xfId="1912"/>
    <cellStyle name="Обычный 9 2 2 3" xfId="950"/>
    <cellStyle name="Обычный 9 2 2 3 2" xfId="2208"/>
    <cellStyle name="Обычный 9 2 2 4" xfId="1587"/>
    <cellStyle name="Обычный 9 2 3" xfId="607"/>
    <cellStyle name="Обычный 9 2 3 2" xfId="1274"/>
    <cellStyle name="Обычный 9 2 3 2 2" xfId="2532"/>
    <cellStyle name="Обычный 9 2 3 3" xfId="1911"/>
    <cellStyle name="Обычный 9 2 4" xfId="735"/>
    <cellStyle name="Обычный 9 2 4 2" xfId="1993"/>
    <cellStyle name="Обычный 9 2 5" xfId="1372"/>
    <cellStyle name="Обычный 9 3" xfId="282"/>
    <cellStyle name="Обычный 9 3 2" xfId="609"/>
    <cellStyle name="Обычный 9 3 2 2" xfId="1276"/>
    <cellStyle name="Обычный 9 3 2 2 2" xfId="2534"/>
    <cellStyle name="Обычный 9 3 2 3" xfId="1913"/>
    <cellStyle name="Обычный 9 3 3" xfId="949"/>
    <cellStyle name="Обычный 9 3 3 2" xfId="2207"/>
    <cellStyle name="Обычный 9 3 4" xfId="1586"/>
    <cellStyle name="Обычный 9 4" xfId="606"/>
    <cellStyle name="Обычный 9 4 2" xfId="1273"/>
    <cellStyle name="Обычный 9 4 2 2" xfId="2531"/>
    <cellStyle name="Обычный 9 4 3" xfId="1910"/>
    <cellStyle name="Обычный 9 5" xfId="744"/>
    <cellStyle name="Обычный 9 5 2" xfId="2002"/>
    <cellStyle name="Обычный 9 6" xfId="1381"/>
    <cellStyle name="Обычный_Domestic 010611_v3_11.05.11" xfId="5"/>
    <cellStyle name="Обычный_pltc" xfId="6"/>
    <cellStyle name="Обычный_TCkatalog" xfId="7"/>
    <cellStyle name="Обычный_Прайс-листы отдела продаж 24.04.02" xfId="8"/>
    <cellStyle name="Плохой" xfId="694" builtinId="27" customBuiltin="1"/>
    <cellStyle name="Пояснение" xfId="702" builtinId="53" customBuiltin="1"/>
    <cellStyle name="Процентный" xfId="19" builtinId="5"/>
    <cellStyle name="Процентный 2" xfId="9"/>
    <cellStyle name="Процентный 3" xfId="12"/>
    <cellStyle name="Связанная ячейка" xfId="699" builtinId="24" customBuiltin="1"/>
    <cellStyle name="Текст предупреждения" xfId="701" builtinId="11" customBuiltin="1"/>
    <cellStyle name="Тысячи [0]_figures" xfId="14"/>
    <cellStyle name="Тысячи_figures" xfId="15"/>
    <cellStyle name="Финансовый 2" xfId="34"/>
    <cellStyle name="Хороший" xfId="693" builtinId="26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rockwool.ru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440531</xdr:colOff>
      <xdr:row>0</xdr:row>
      <xdr:rowOff>71437</xdr:rowOff>
    </xdr:from>
    <xdr:to>
      <xdr:col>12</xdr:col>
      <xdr:colOff>739615</xdr:colOff>
      <xdr:row>3</xdr:row>
      <xdr:rowOff>190499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719" y="71437"/>
          <a:ext cx="2513646" cy="6905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pic>
      <xdr:nvPicPr>
        <xdr:cNvPr id="2" name="Picture 7" descr="roc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29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416718</xdr:colOff>
      <xdr:row>0</xdr:row>
      <xdr:rowOff>95249</xdr:rowOff>
    </xdr:from>
    <xdr:to>
      <xdr:col>11</xdr:col>
      <xdr:colOff>811053</xdr:colOff>
      <xdr:row>3</xdr:row>
      <xdr:rowOff>83734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062" y="95249"/>
          <a:ext cx="2168366" cy="5957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557893</xdr:colOff>
      <xdr:row>0</xdr:row>
      <xdr:rowOff>40822</xdr:rowOff>
    </xdr:from>
    <xdr:to>
      <xdr:col>5</xdr:col>
      <xdr:colOff>955852</xdr:colOff>
      <xdr:row>1</xdr:row>
      <xdr:rowOff>110558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393" y="40822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273843</xdr:colOff>
      <xdr:row>0</xdr:row>
      <xdr:rowOff>83343</xdr:rowOff>
    </xdr:from>
    <xdr:to>
      <xdr:col>5</xdr:col>
      <xdr:colOff>834864</xdr:colOff>
      <xdr:row>3</xdr:row>
      <xdr:rowOff>166686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1531" y="83343"/>
          <a:ext cx="2513646" cy="69056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785812</xdr:colOff>
      <xdr:row>0</xdr:row>
      <xdr:rowOff>83343</xdr:rowOff>
    </xdr:from>
    <xdr:to>
      <xdr:col>13</xdr:col>
      <xdr:colOff>763427</xdr:colOff>
      <xdr:row>3</xdr:row>
      <xdr:rowOff>166686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3906" y="83343"/>
          <a:ext cx="2513646" cy="69056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285749</xdr:colOff>
      <xdr:row>0</xdr:row>
      <xdr:rowOff>142875</xdr:rowOff>
    </xdr:from>
    <xdr:to>
      <xdr:col>6</xdr:col>
      <xdr:colOff>1307146</xdr:colOff>
      <xdr:row>3</xdr:row>
      <xdr:rowOff>145055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49" y="142875"/>
          <a:ext cx="3243897" cy="891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297655</xdr:colOff>
      <xdr:row>0</xdr:row>
      <xdr:rowOff>95250</xdr:rowOff>
    </xdr:from>
    <xdr:to>
      <xdr:col>12</xdr:col>
      <xdr:colOff>715801</xdr:colOff>
      <xdr:row>4</xdr:row>
      <xdr:rowOff>23812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593" y="95250"/>
          <a:ext cx="2513646" cy="690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470060</xdr:colOff>
      <xdr:row>0</xdr:row>
      <xdr:rowOff>95250</xdr:rowOff>
    </xdr:from>
    <xdr:to>
      <xdr:col>12</xdr:col>
      <xdr:colOff>840581</xdr:colOff>
      <xdr:row>4</xdr:row>
      <xdr:rowOff>23812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8154" y="95250"/>
          <a:ext cx="2513646" cy="690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0</xdr:row>
      <xdr:rowOff>95250</xdr:rowOff>
    </xdr:from>
    <xdr:to>
      <xdr:col>12</xdr:col>
      <xdr:colOff>751521</xdr:colOff>
      <xdr:row>4</xdr:row>
      <xdr:rowOff>23812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656" y="95250"/>
          <a:ext cx="2513646" cy="690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166688</xdr:colOff>
      <xdr:row>0</xdr:row>
      <xdr:rowOff>83344</xdr:rowOff>
    </xdr:from>
    <xdr:to>
      <xdr:col>12</xdr:col>
      <xdr:colOff>584834</xdr:colOff>
      <xdr:row>4</xdr:row>
      <xdr:rowOff>11906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844" y="83344"/>
          <a:ext cx="2513646" cy="690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10584</xdr:colOff>
      <xdr:row>0</xdr:row>
      <xdr:rowOff>74083</xdr:rowOff>
    </xdr:from>
    <xdr:to>
      <xdr:col>12</xdr:col>
      <xdr:colOff>619228</xdr:colOff>
      <xdr:row>3</xdr:row>
      <xdr:rowOff>56491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417" y="74083"/>
          <a:ext cx="2016228" cy="5539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0</xdr:row>
      <xdr:rowOff>107156</xdr:rowOff>
    </xdr:from>
    <xdr:to>
      <xdr:col>12</xdr:col>
      <xdr:colOff>703896</xdr:colOff>
      <xdr:row>4</xdr:row>
      <xdr:rowOff>35718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1438" y="107156"/>
          <a:ext cx="2513646" cy="6905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345282</xdr:colOff>
      <xdr:row>0</xdr:row>
      <xdr:rowOff>95250</xdr:rowOff>
    </xdr:from>
    <xdr:to>
      <xdr:col>12</xdr:col>
      <xdr:colOff>715803</xdr:colOff>
      <xdr:row>4</xdr:row>
      <xdr:rowOff>23812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7688" y="95250"/>
          <a:ext cx="2513646" cy="6905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297656</xdr:colOff>
      <xdr:row>0</xdr:row>
      <xdr:rowOff>95250</xdr:rowOff>
    </xdr:from>
    <xdr:to>
      <xdr:col>9</xdr:col>
      <xdr:colOff>632458</xdr:colOff>
      <xdr:row>4</xdr:row>
      <xdr:rowOff>-1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5250"/>
          <a:ext cx="2513646" cy="690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INVO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ps01\analysis\Documents%20and%20Settings\ovc\Local%20Settings\Temporary%20Internet%20Files\OLK169\1&#1050;&#1086;&#1087;&#1080;&#1103;%20&#1080;&#1079;&#1086;&#1083;&#1103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_list"/>
      <sheetName val="order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Tab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59"/>
  <sheetViews>
    <sheetView showGridLines="0" view="pageBreakPreview" zoomScale="80" zoomScaleNormal="85" zoomScaleSheetLayoutView="80" workbookViewId="0">
      <pane ySplit="8" topLeftCell="A9" activePane="bottomLeft" state="frozen"/>
      <selection sqref="A1:M1"/>
      <selection pane="bottomLeft" activeCell="I167" sqref="I167"/>
    </sheetView>
  </sheetViews>
  <sheetFormatPr defaultRowHeight="12.75"/>
  <cols>
    <col min="1" max="1" width="7.7109375" style="109" customWidth="1"/>
    <col min="2" max="2" width="7.7109375" style="19" customWidth="1"/>
    <col min="3" max="3" width="10.5703125" style="19" customWidth="1"/>
    <col min="4" max="4" width="39.7109375" style="2" customWidth="1"/>
    <col min="5" max="5" width="11.7109375" style="850" customWidth="1"/>
    <col min="6" max="8" width="8.7109375" style="2" customWidth="1"/>
    <col min="9" max="11" width="10.28515625" style="2" customWidth="1"/>
    <col min="12" max="13" width="12.5703125" style="6" customWidth="1"/>
    <col min="14" max="14" width="10.7109375" style="49" hidden="1" customWidth="1"/>
    <col min="15" max="16384" width="9.140625" style="2"/>
  </cols>
  <sheetData>
    <row r="1" spans="1:18" ht="15" customHeight="1">
      <c r="A1" s="1193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</row>
    <row r="2" spans="1:18" ht="15" customHeight="1">
      <c r="A2" s="1193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075"/>
    </row>
    <row r="3" spans="1:18" ht="15" customHeight="1">
      <c r="A3" s="1195" t="s">
        <v>0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076"/>
    </row>
    <row r="4" spans="1:18" ht="15" customHeight="1">
      <c r="A4" s="1197" t="s">
        <v>519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075"/>
    </row>
    <row r="5" spans="1:18" ht="15" customHeight="1">
      <c r="A5" s="158"/>
      <c r="B5" s="157"/>
      <c r="C5" s="157"/>
      <c r="D5" s="829"/>
      <c r="E5" s="829"/>
      <c r="F5" s="140"/>
      <c r="G5" s="140"/>
      <c r="H5" s="140"/>
      <c r="I5" s="140"/>
      <c r="J5" s="140"/>
      <c r="K5" s="140"/>
      <c r="L5" s="140"/>
      <c r="M5" s="140"/>
      <c r="N5" s="553"/>
    </row>
    <row r="6" spans="1:18" ht="15" customHeight="1">
      <c r="A6" s="158"/>
      <c r="B6" s="157"/>
      <c r="C6" s="157"/>
      <c r="D6" s="22"/>
      <c r="E6" s="22"/>
      <c r="F6" s="22"/>
      <c r="G6" s="22"/>
      <c r="H6" s="22"/>
      <c r="I6" s="22"/>
      <c r="J6" s="22"/>
      <c r="K6" s="22"/>
      <c r="L6" s="145" t="s">
        <v>63</v>
      </c>
      <c r="M6" s="146">
        <v>0</v>
      </c>
      <c r="N6" s="553"/>
    </row>
    <row r="7" spans="1:18" s="102" customFormat="1" ht="14.25" customHeight="1">
      <c r="A7" s="1205" t="s">
        <v>1</v>
      </c>
      <c r="B7" s="1206"/>
      <c r="C7" s="1206"/>
      <c r="D7" s="1207"/>
      <c r="E7" s="1203" t="s">
        <v>476</v>
      </c>
      <c r="F7" s="1202" t="s">
        <v>2</v>
      </c>
      <c r="G7" s="1199"/>
      <c r="H7" s="1199"/>
      <c r="I7" s="1198" t="s">
        <v>3</v>
      </c>
      <c r="J7" s="1198" t="s">
        <v>4</v>
      </c>
      <c r="K7" s="1198" t="s">
        <v>5</v>
      </c>
      <c r="L7" s="1200" t="s">
        <v>42</v>
      </c>
      <c r="M7" s="1201"/>
      <c r="N7" s="1087"/>
    </row>
    <row r="8" spans="1:18" s="102" customFormat="1" ht="14.25">
      <c r="A8" s="1208"/>
      <c r="B8" s="1209"/>
      <c r="C8" s="1209"/>
      <c r="D8" s="1210"/>
      <c r="E8" s="1204"/>
      <c r="F8" s="235" t="s">
        <v>6</v>
      </c>
      <c r="G8" s="235" t="s">
        <v>7</v>
      </c>
      <c r="H8" s="235" t="s">
        <v>8</v>
      </c>
      <c r="I8" s="1199"/>
      <c r="J8" s="1199"/>
      <c r="K8" s="1199"/>
      <c r="L8" s="107" t="s">
        <v>9</v>
      </c>
      <c r="M8" s="107" t="s">
        <v>10</v>
      </c>
      <c r="N8" s="107" t="s">
        <v>64</v>
      </c>
    </row>
    <row r="9" spans="1:18" s="102" customFormat="1" ht="18" customHeight="1">
      <c r="A9" s="1211" t="s">
        <v>40</v>
      </c>
      <c r="B9" s="1212"/>
      <c r="C9" s="1212"/>
      <c r="D9" s="1212"/>
      <c r="E9" s="1206"/>
      <c r="F9" s="1206"/>
      <c r="G9" s="1206"/>
      <c r="H9" s="1206"/>
      <c r="I9" s="1206"/>
      <c r="J9" s="1206"/>
      <c r="K9" s="1206"/>
      <c r="L9" s="1206"/>
      <c r="M9" s="1207"/>
      <c r="N9" s="1073"/>
    </row>
    <row r="10" spans="1:18" s="19" customFormat="1" ht="14.1" customHeight="1">
      <c r="A10" s="1213" t="s">
        <v>11</v>
      </c>
      <c r="B10" s="1214"/>
      <c r="C10" s="1215"/>
      <c r="D10" s="834" t="s">
        <v>52</v>
      </c>
      <c r="E10" s="871" t="s">
        <v>478</v>
      </c>
      <c r="F10" s="872">
        <v>1000</v>
      </c>
      <c r="G10" s="873">
        <v>600</v>
      </c>
      <c r="H10" s="874">
        <v>50</v>
      </c>
      <c r="I10" s="875">
        <v>10</v>
      </c>
      <c r="J10" s="876">
        <f t="shared" ref="J10:J43" si="0">F10*G10*I10/1000000</f>
        <v>6</v>
      </c>
      <c r="K10" s="876">
        <f t="shared" ref="K10:K43" si="1">F10*G10*H10*I10/1000000000</f>
        <v>0.3</v>
      </c>
      <c r="L10" s="877">
        <f t="shared" ref="L10:L24" si="2">M10*K10/J10</f>
        <v>139</v>
      </c>
      <c r="M10" s="877">
        <f>N10*(100%-$M$6)</f>
        <v>2780</v>
      </c>
      <c r="N10" s="47">
        <v>2780</v>
      </c>
      <c r="O10" s="553"/>
      <c r="P10" s="556"/>
    </row>
    <row r="11" spans="1:18" s="19" customFormat="1" ht="14.1" customHeight="1">
      <c r="A11" s="1216"/>
      <c r="B11" s="1217"/>
      <c r="C11" s="1218"/>
      <c r="D11" s="835"/>
      <c r="E11" s="844" t="s">
        <v>477</v>
      </c>
      <c r="F11" s="48">
        <v>1000</v>
      </c>
      <c r="G11" s="13">
        <v>600</v>
      </c>
      <c r="H11" s="14">
        <v>60</v>
      </c>
      <c r="I11" s="15">
        <v>8</v>
      </c>
      <c r="J11" s="55">
        <f t="shared" si="0"/>
        <v>4.8</v>
      </c>
      <c r="K11" s="55">
        <f t="shared" si="1"/>
        <v>0.28799999999999998</v>
      </c>
      <c r="L11" s="61">
        <f t="shared" si="2"/>
        <v>171.84</v>
      </c>
      <c r="M11" s="436">
        <f t="shared" ref="M11:M25" si="3">N11*(100%-$M$6)</f>
        <v>2864</v>
      </c>
      <c r="N11" s="11">
        <v>2864</v>
      </c>
      <c r="O11" s="553"/>
      <c r="P11" s="556"/>
      <c r="Q11" s="553"/>
      <c r="R11" s="553"/>
    </row>
    <row r="12" spans="1:18" s="19" customFormat="1" ht="14.1" customHeight="1">
      <c r="A12" s="1219"/>
      <c r="B12" s="1217"/>
      <c r="C12" s="1218"/>
      <c r="D12" s="835" t="s">
        <v>49</v>
      </c>
      <c r="E12" s="844" t="s">
        <v>477</v>
      </c>
      <c r="F12" s="48">
        <v>1000</v>
      </c>
      <c r="G12" s="13">
        <v>600</v>
      </c>
      <c r="H12" s="14">
        <v>70</v>
      </c>
      <c r="I12" s="15">
        <v>8</v>
      </c>
      <c r="J12" s="55">
        <f t="shared" si="0"/>
        <v>4.8</v>
      </c>
      <c r="K12" s="55">
        <f t="shared" si="1"/>
        <v>0.33600000000000002</v>
      </c>
      <c r="L12" s="61">
        <f t="shared" si="2"/>
        <v>200.48000000000002</v>
      </c>
      <c r="M12" s="436">
        <f t="shared" si="3"/>
        <v>2864</v>
      </c>
      <c r="N12" s="11">
        <v>2864</v>
      </c>
      <c r="O12" s="553"/>
      <c r="P12" s="556"/>
      <c r="Q12" s="553"/>
      <c r="R12" s="553"/>
    </row>
    <row r="13" spans="1:18" s="19" customFormat="1" ht="14.1" customHeight="1">
      <c r="A13" s="1219"/>
      <c r="B13" s="1217"/>
      <c r="C13" s="1218"/>
      <c r="D13" s="835"/>
      <c r="E13" s="844" t="s">
        <v>477</v>
      </c>
      <c r="F13" s="48">
        <v>1000</v>
      </c>
      <c r="G13" s="13">
        <v>600</v>
      </c>
      <c r="H13" s="14">
        <v>80</v>
      </c>
      <c r="I13" s="15">
        <v>6</v>
      </c>
      <c r="J13" s="55">
        <f t="shared" si="0"/>
        <v>3.6</v>
      </c>
      <c r="K13" s="55">
        <f t="shared" si="1"/>
        <v>0.28799999999999998</v>
      </c>
      <c r="L13" s="61">
        <f t="shared" si="2"/>
        <v>229.12</v>
      </c>
      <c r="M13" s="436">
        <f t="shared" si="3"/>
        <v>2864</v>
      </c>
      <c r="N13" s="11">
        <v>2864</v>
      </c>
      <c r="O13" s="553"/>
      <c r="P13" s="556"/>
      <c r="Q13" s="553"/>
      <c r="R13" s="553"/>
    </row>
    <row r="14" spans="1:18" s="19" customFormat="1" ht="14.1" customHeight="1">
      <c r="A14" s="1219"/>
      <c r="B14" s="1217"/>
      <c r="C14" s="1218"/>
      <c r="D14" s="835"/>
      <c r="E14" s="844" t="s">
        <v>477</v>
      </c>
      <c r="F14" s="48">
        <v>1000</v>
      </c>
      <c r="G14" s="13">
        <v>600</v>
      </c>
      <c r="H14" s="14">
        <v>90</v>
      </c>
      <c r="I14" s="15">
        <v>6</v>
      </c>
      <c r="J14" s="55">
        <f t="shared" si="0"/>
        <v>3.6</v>
      </c>
      <c r="K14" s="55">
        <f t="shared" si="1"/>
        <v>0.32400000000000001</v>
      </c>
      <c r="L14" s="61">
        <f t="shared" si="2"/>
        <v>257.76</v>
      </c>
      <c r="M14" s="436">
        <f t="shared" si="3"/>
        <v>2864</v>
      </c>
      <c r="N14" s="11">
        <v>2864</v>
      </c>
      <c r="O14" s="553"/>
      <c r="P14" s="556"/>
      <c r="Q14" s="553"/>
      <c r="R14" s="553"/>
    </row>
    <row r="15" spans="1:18" s="19" customFormat="1" ht="14.1" customHeight="1">
      <c r="A15" s="1219"/>
      <c r="B15" s="1217"/>
      <c r="C15" s="1218"/>
      <c r="D15" s="835"/>
      <c r="E15" s="878" t="s">
        <v>478</v>
      </c>
      <c r="F15" s="879">
        <v>1000</v>
      </c>
      <c r="G15" s="880">
        <v>600</v>
      </c>
      <c r="H15" s="881">
        <v>100</v>
      </c>
      <c r="I15" s="882">
        <v>5</v>
      </c>
      <c r="J15" s="883">
        <f t="shared" si="0"/>
        <v>3</v>
      </c>
      <c r="K15" s="883">
        <f t="shared" si="1"/>
        <v>0.3</v>
      </c>
      <c r="L15" s="884">
        <f t="shared" si="2"/>
        <v>278</v>
      </c>
      <c r="M15" s="885">
        <f t="shared" si="3"/>
        <v>2780</v>
      </c>
      <c r="N15" s="11">
        <v>2780</v>
      </c>
      <c r="O15" s="553"/>
      <c r="P15" s="556"/>
      <c r="Q15" s="553"/>
      <c r="R15" s="553"/>
    </row>
    <row r="16" spans="1:18" s="19" customFormat="1" ht="14.1" customHeight="1">
      <c r="A16" s="1219"/>
      <c r="B16" s="1217"/>
      <c r="C16" s="1218"/>
      <c r="D16" s="835"/>
      <c r="E16" s="844" t="s">
        <v>477</v>
      </c>
      <c r="F16" s="48">
        <v>1000</v>
      </c>
      <c r="G16" s="13">
        <v>600</v>
      </c>
      <c r="H16" s="14">
        <v>110</v>
      </c>
      <c r="I16" s="15">
        <v>5</v>
      </c>
      <c r="J16" s="55">
        <f t="shared" si="0"/>
        <v>3</v>
      </c>
      <c r="K16" s="55">
        <f t="shared" si="1"/>
        <v>0.33</v>
      </c>
      <c r="L16" s="61">
        <f t="shared" si="2"/>
        <v>315.04000000000002</v>
      </c>
      <c r="M16" s="436">
        <f t="shared" si="3"/>
        <v>2864</v>
      </c>
      <c r="N16" s="11">
        <v>2864</v>
      </c>
      <c r="O16" s="553"/>
      <c r="P16" s="556"/>
      <c r="Q16" s="553"/>
      <c r="R16" s="553"/>
    </row>
    <row r="17" spans="1:18" s="19" customFormat="1" ht="14.1" customHeight="1">
      <c r="A17" s="1219"/>
      <c r="B17" s="1217"/>
      <c r="C17" s="1218"/>
      <c r="D17" s="835"/>
      <c r="E17" s="844" t="s">
        <v>477</v>
      </c>
      <c r="F17" s="48">
        <v>1000</v>
      </c>
      <c r="G17" s="13">
        <v>600</v>
      </c>
      <c r="H17" s="14">
        <v>120</v>
      </c>
      <c r="I17" s="15">
        <v>4</v>
      </c>
      <c r="J17" s="55">
        <f t="shared" si="0"/>
        <v>2.4</v>
      </c>
      <c r="K17" s="55">
        <f t="shared" si="1"/>
        <v>0.28799999999999998</v>
      </c>
      <c r="L17" s="61">
        <f t="shared" si="2"/>
        <v>343.68</v>
      </c>
      <c r="M17" s="436">
        <f t="shared" si="3"/>
        <v>2864</v>
      </c>
      <c r="N17" s="11">
        <v>2864</v>
      </c>
      <c r="O17" s="553"/>
      <c r="P17" s="556"/>
      <c r="Q17" s="553"/>
      <c r="R17" s="553"/>
    </row>
    <row r="18" spans="1:18" s="19" customFormat="1" ht="14.1" customHeight="1">
      <c r="A18" s="1219"/>
      <c r="B18" s="1217"/>
      <c r="C18" s="1218"/>
      <c r="D18" s="835"/>
      <c r="E18" s="844" t="s">
        <v>477</v>
      </c>
      <c r="F18" s="48">
        <v>1000</v>
      </c>
      <c r="G18" s="13">
        <v>600</v>
      </c>
      <c r="H18" s="14">
        <v>130</v>
      </c>
      <c r="I18" s="15">
        <v>4</v>
      </c>
      <c r="J18" s="55">
        <f t="shared" si="0"/>
        <v>2.4</v>
      </c>
      <c r="K18" s="55">
        <f t="shared" si="1"/>
        <v>0.312</v>
      </c>
      <c r="L18" s="61">
        <f t="shared" si="2"/>
        <v>372.32</v>
      </c>
      <c r="M18" s="436">
        <f t="shared" si="3"/>
        <v>2864</v>
      </c>
      <c r="N18" s="11">
        <v>2864</v>
      </c>
      <c r="O18" s="553"/>
      <c r="P18" s="556"/>
      <c r="Q18" s="553"/>
      <c r="R18" s="553"/>
    </row>
    <row r="19" spans="1:18" s="19" customFormat="1" ht="14.1" customHeight="1">
      <c r="A19" s="1219"/>
      <c r="B19" s="1217"/>
      <c r="C19" s="1218"/>
      <c r="D19" s="835"/>
      <c r="E19" s="844" t="s">
        <v>477</v>
      </c>
      <c r="F19" s="48">
        <v>1000</v>
      </c>
      <c r="G19" s="13">
        <v>600</v>
      </c>
      <c r="H19" s="14">
        <v>140</v>
      </c>
      <c r="I19" s="15">
        <v>4</v>
      </c>
      <c r="J19" s="55">
        <f t="shared" si="0"/>
        <v>2.4</v>
      </c>
      <c r="K19" s="55">
        <f t="shared" si="1"/>
        <v>0.33600000000000002</v>
      </c>
      <c r="L19" s="61">
        <f t="shared" si="2"/>
        <v>400.96000000000004</v>
      </c>
      <c r="M19" s="436">
        <f t="shared" si="3"/>
        <v>2864</v>
      </c>
      <c r="N19" s="11">
        <v>2864</v>
      </c>
      <c r="O19" s="553"/>
      <c r="P19" s="556"/>
      <c r="Q19" s="553"/>
      <c r="R19" s="553"/>
    </row>
    <row r="20" spans="1:18" s="19" customFormat="1" ht="14.1" customHeight="1">
      <c r="A20" s="1219"/>
      <c r="B20" s="1217"/>
      <c r="C20" s="1218"/>
      <c r="D20" s="835"/>
      <c r="E20" s="844" t="s">
        <v>477</v>
      </c>
      <c r="F20" s="48">
        <v>1000</v>
      </c>
      <c r="G20" s="13">
        <v>600</v>
      </c>
      <c r="H20" s="14">
        <v>150</v>
      </c>
      <c r="I20" s="15">
        <v>3</v>
      </c>
      <c r="J20" s="55">
        <f t="shared" si="0"/>
        <v>1.8</v>
      </c>
      <c r="K20" s="55">
        <f t="shared" si="1"/>
        <v>0.27</v>
      </c>
      <c r="L20" s="61">
        <f>M20*K20/J20</f>
        <v>429.6</v>
      </c>
      <c r="M20" s="436">
        <f t="shared" si="3"/>
        <v>2864</v>
      </c>
      <c r="N20" s="11">
        <v>2864</v>
      </c>
      <c r="O20" s="553"/>
      <c r="P20" s="556"/>
      <c r="Q20" s="553"/>
      <c r="R20" s="553"/>
    </row>
    <row r="21" spans="1:18" s="19" customFormat="1" ht="14.1" customHeight="1">
      <c r="A21" s="1219"/>
      <c r="B21" s="1217"/>
      <c r="C21" s="1218"/>
      <c r="D21" s="835"/>
      <c r="E21" s="844" t="s">
        <v>477</v>
      </c>
      <c r="F21" s="48">
        <v>1000</v>
      </c>
      <c r="G21" s="13">
        <v>600</v>
      </c>
      <c r="H21" s="14">
        <v>160</v>
      </c>
      <c r="I21" s="15">
        <v>3</v>
      </c>
      <c r="J21" s="55">
        <f t="shared" si="0"/>
        <v>1.8</v>
      </c>
      <c r="K21" s="55">
        <f t="shared" si="1"/>
        <v>0.28799999999999998</v>
      </c>
      <c r="L21" s="61">
        <f t="shared" si="2"/>
        <v>458.24</v>
      </c>
      <c r="M21" s="436">
        <f t="shared" si="3"/>
        <v>2864</v>
      </c>
      <c r="N21" s="11">
        <v>2864</v>
      </c>
      <c r="O21" s="553"/>
      <c r="P21" s="556"/>
      <c r="Q21" s="553"/>
      <c r="R21" s="553"/>
    </row>
    <row r="22" spans="1:18" s="19" customFormat="1" ht="14.1" customHeight="1">
      <c r="A22" s="1219"/>
      <c r="B22" s="1217"/>
      <c r="C22" s="1218"/>
      <c r="D22" s="835"/>
      <c r="E22" s="844" t="s">
        <v>477</v>
      </c>
      <c r="F22" s="48">
        <v>1000</v>
      </c>
      <c r="G22" s="13">
        <v>600</v>
      </c>
      <c r="H22" s="14">
        <v>170</v>
      </c>
      <c r="I22" s="15">
        <v>3</v>
      </c>
      <c r="J22" s="55">
        <f t="shared" si="0"/>
        <v>1.8</v>
      </c>
      <c r="K22" s="55">
        <f t="shared" si="1"/>
        <v>0.30599999999999999</v>
      </c>
      <c r="L22" s="61">
        <f t="shared" si="2"/>
        <v>486.88</v>
      </c>
      <c r="M22" s="436">
        <f t="shared" si="3"/>
        <v>2864</v>
      </c>
      <c r="N22" s="11">
        <v>2864</v>
      </c>
      <c r="O22" s="553"/>
      <c r="P22" s="556"/>
      <c r="Q22" s="553"/>
      <c r="R22" s="553"/>
    </row>
    <row r="23" spans="1:18" s="19" customFormat="1" ht="14.1" customHeight="1">
      <c r="A23" s="1219"/>
      <c r="B23" s="1217"/>
      <c r="C23" s="1218"/>
      <c r="D23" s="835"/>
      <c r="E23" s="844" t="s">
        <v>477</v>
      </c>
      <c r="F23" s="48">
        <v>1000</v>
      </c>
      <c r="G23" s="13">
        <v>600</v>
      </c>
      <c r="H23" s="14">
        <v>180</v>
      </c>
      <c r="I23" s="15">
        <v>3</v>
      </c>
      <c r="J23" s="55">
        <f t="shared" si="0"/>
        <v>1.8</v>
      </c>
      <c r="K23" s="55">
        <f t="shared" si="1"/>
        <v>0.32400000000000001</v>
      </c>
      <c r="L23" s="61">
        <f t="shared" si="2"/>
        <v>515.52</v>
      </c>
      <c r="M23" s="436">
        <f t="shared" si="3"/>
        <v>2864</v>
      </c>
      <c r="N23" s="11">
        <v>2864</v>
      </c>
      <c r="O23" s="553"/>
      <c r="P23" s="556"/>
      <c r="Q23" s="553"/>
      <c r="R23" s="553"/>
    </row>
    <row r="24" spans="1:18" s="19" customFormat="1" ht="14.1" customHeight="1">
      <c r="A24" s="1219"/>
      <c r="B24" s="1217"/>
      <c r="C24" s="1218"/>
      <c r="D24" s="835"/>
      <c r="E24" s="844" t="s">
        <v>477</v>
      </c>
      <c r="F24" s="48">
        <v>1000</v>
      </c>
      <c r="G24" s="13">
        <v>600</v>
      </c>
      <c r="H24" s="14">
        <v>190</v>
      </c>
      <c r="I24" s="15">
        <v>3</v>
      </c>
      <c r="J24" s="55">
        <f t="shared" si="0"/>
        <v>1.8</v>
      </c>
      <c r="K24" s="55">
        <f t="shared" si="1"/>
        <v>0.34200000000000003</v>
      </c>
      <c r="L24" s="61">
        <f t="shared" si="2"/>
        <v>544.16</v>
      </c>
      <c r="M24" s="436">
        <f t="shared" si="3"/>
        <v>2864</v>
      </c>
      <c r="N24" s="11">
        <v>2864</v>
      </c>
      <c r="O24" s="553"/>
      <c r="P24" s="556"/>
      <c r="Q24" s="553"/>
      <c r="R24" s="553"/>
    </row>
    <row r="25" spans="1:18" s="19" customFormat="1" ht="14.1" customHeight="1">
      <c r="A25" s="1220"/>
      <c r="B25" s="1221"/>
      <c r="C25" s="1222"/>
      <c r="D25" s="24"/>
      <c r="E25" s="845" t="s">
        <v>477</v>
      </c>
      <c r="F25" s="75">
        <v>1000</v>
      </c>
      <c r="G25" s="76">
        <v>600</v>
      </c>
      <c r="H25" s="77">
        <v>200</v>
      </c>
      <c r="I25" s="78">
        <v>2</v>
      </c>
      <c r="J25" s="79">
        <f t="shared" si="0"/>
        <v>1.2</v>
      </c>
      <c r="K25" s="79">
        <f t="shared" si="1"/>
        <v>0.24</v>
      </c>
      <c r="L25" s="67">
        <f>M25*K25/J25</f>
        <v>572.80000000000007</v>
      </c>
      <c r="M25" s="542">
        <f t="shared" si="3"/>
        <v>2864</v>
      </c>
      <c r="N25" s="68">
        <v>2864</v>
      </c>
      <c r="O25" s="553"/>
      <c r="P25" s="556"/>
      <c r="Q25" s="553"/>
      <c r="R25" s="553"/>
    </row>
    <row r="26" spans="1:18" s="553" customFormat="1" ht="14.1" customHeight="1">
      <c r="A26" s="1235" t="s">
        <v>91</v>
      </c>
      <c r="B26" s="1236"/>
      <c r="C26" s="1237"/>
      <c r="D26" s="1229" t="s">
        <v>53</v>
      </c>
      <c r="E26" s="871" t="s">
        <v>478</v>
      </c>
      <c r="F26" s="886">
        <v>800</v>
      </c>
      <c r="G26" s="887">
        <v>600</v>
      </c>
      <c r="H26" s="888">
        <v>50</v>
      </c>
      <c r="I26" s="889">
        <v>12</v>
      </c>
      <c r="J26" s="890">
        <f>F26*G26*I26/1000000</f>
        <v>5.76</v>
      </c>
      <c r="K26" s="890">
        <f>F26*G26*H26*I26/1000000000</f>
        <v>0.28799999999999998</v>
      </c>
      <c r="L26" s="891">
        <f>M26*K26/J26</f>
        <v>139</v>
      </c>
      <c r="M26" s="877">
        <f>N26*(100%-$M$6)</f>
        <v>2780</v>
      </c>
      <c r="N26" s="47">
        <v>2780</v>
      </c>
      <c r="P26" s="556"/>
    </row>
    <row r="27" spans="1:18" s="553" customFormat="1" ht="14.1" customHeight="1">
      <c r="A27" s="1242"/>
      <c r="B27" s="1243"/>
      <c r="C27" s="1244"/>
      <c r="D27" s="1245"/>
      <c r="E27" s="878" t="s">
        <v>478</v>
      </c>
      <c r="F27" s="892">
        <v>800</v>
      </c>
      <c r="G27" s="893">
        <v>600</v>
      </c>
      <c r="H27" s="894">
        <v>100</v>
      </c>
      <c r="I27" s="895">
        <v>6</v>
      </c>
      <c r="J27" s="896">
        <f>F27*G27*I27/1000000</f>
        <v>2.88</v>
      </c>
      <c r="K27" s="896">
        <f>F27*G27*H27*I27/1000000000</f>
        <v>0.28799999999999998</v>
      </c>
      <c r="L27" s="884">
        <f>M27*K27/J27</f>
        <v>278</v>
      </c>
      <c r="M27" s="885">
        <f t="shared" ref="M27:M29" si="4">N27*(100%-$M$6)</f>
        <v>2780</v>
      </c>
      <c r="N27" s="11">
        <v>2780</v>
      </c>
      <c r="P27" s="556"/>
    </row>
    <row r="28" spans="1:18" s="553" customFormat="1" ht="14.1" customHeight="1">
      <c r="A28" s="1242"/>
      <c r="B28" s="1243"/>
      <c r="C28" s="1244"/>
      <c r="D28" s="1245"/>
      <c r="E28" s="878" t="s">
        <v>478</v>
      </c>
      <c r="F28" s="892">
        <v>1200</v>
      </c>
      <c r="G28" s="893">
        <v>600</v>
      </c>
      <c r="H28" s="894">
        <v>100</v>
      </c>
      <c r="I28" s="895">
        <v>6</v>
      </c>
      <c r="J28" s="896">
        <f>F28*G28*I28/1000000</f>
        <v>4.32</v>
      </c>
      <c r="K28" s="896">
        <f>F28*G28*H28*I28/1000000000</f>
        <v>0.432</v>
      </c>
      <c r="L28" s="884">
        <f>M28*K28/J28</f>
        <v>278</v>
      </c>
      <c r="M28" s="885">
        <f t="shared" si="4"/>
        <v>2780</v>
      </c>
      <c r="N28" s="11">
        <v>2780</v>
      </c>
      <c r="P28" s="556"/>
    </row>
    <row r="29" spans="1:18" s="553" customFormat="1" ht="14.1" customHeight="1">
      <c r="A29" s="1238"/>
      <c r="B29" s="1239"/>
      <c r="C29" s="1240"/>
      <c r="D29" s="1230"/>
      <c r="E29" s="897" t="s">
        <v>478</v>
      </c>
      <c r="F29" s="898">
        <v>1200</v>
      </c>
      <c r="G29" s="899">
        <v>600</v>
      </c>
      <c r="H29" s="900">
        <v>150</v>
      </c>
      <c r="I29" s="901">
        <v>5</v>
      </c>
      <c r="J29" s="902">
        <f>F29*G29*I29/1000000</f>
        <v>3.6</v>
      </c>
      <c r="K29" s="902">
        <f>F29*G29*H29*I29/1000000000</f>
        <v>0.54</v>
      </c>
      <c r="L29" s="903">
        <f>M29*K29/J29</f>
        <v>417</v>
      </c>
      <c r="M29" s="904">
        <f t="shared" si="4"/>
        <v>2780</v>
      </c>
      <c r="N29" s="68">
        <v>2780</v>
      </c>
      <c r="P29" s="556"/>
    </row>
    <row r="30" spans="1:18" s="553" customFormat="1" ht="14.1" customHeight="1">
      <c r="A30" s="1213" t="s">
        <v>468</v>
      </c>
      <c r="B30" s="1214"/>
      <c r="C30" s="1215"/>
      <c r="D30" s="822" t="s">
        <v>52</v>
      </c>
      <c r="E30" s="844" t="s">
        <v>477</v>
      </c>
      <c r="F30" s="56">
        <v>1200</v>
      </c>
      <c r="G30" s="57">
        <v>610</v>
      </c>
      <c r="H30" s="119">
        <v>75</v>
      </c>
      <c r="I30" s="823">
        <v>10</v>
      </c>
      <c r="J30" s="54">
        <f t="shared" si="0"/>
        <v>7.32</v>
      </c>
      <c r="K30" s="54">
        <f t="shared" si="1"/>
        <v>0.54900000000000004</v>
      </c>
      <c r="L30" s="47">
        <f t="shared" ref="L30:L39" si="5">M30*K30/J30</f>
        <v>214.79999999999998</v>
      </c>
      <c r="M30" s="47">
        <f>N30*(100%-$M$6)</f>
        <v>2864</v>
      </c>
      <c r="N30" s="47">
        <v>2864</v>
      </c>
      <c r="P30" s="556"/>
    </row>
    <row r="31" spans="1:18" s="553" customFormat="1" ht="14.1" customHeight="1">
      <c r="A31" s="1216"/>
      <c r="B31" s="1217"/>
      <c r="C31" s="1218"/>
      <c r="D31" s="822"/>
      <c r="E31" s="844" t="s">
        <v>477</v>
      </c>
      <c r="F31" s="48">
        <v>1200</v>
      </c>
      <c r="G31" s="71">
        <v>610</v>
      </c>
      <c r="H31" s="14">
        <v>80</v>
      </c>
      <c r="I31" s="824">
        <v>8</v>
      </c>
      <c r="J31" s="55">
        <f>F31*G31*I31/1000000</f>
        <v>5.8559999999999999</v>
      </c>
      <c r="K31" s="55">
        <f t="shared" si="1"/>
        <v>0.46848000000000001</v>
      </c>
      <c r="L31" s="61">
        <f t="shared" si="5"/>
        <v>229.12000000000003</v>
      </c>
      <c r="M31" s="11">
        <f t="shared" ref="M31:M46" si="6">N31*(100%-$M$6)</f>
        <v>2864</v>
      </c>
      <c r="N31" s="11">
        <v>2864</v>
      </c>
      <c r="P31" s="556"/>
    </row>
    <row r="32" spans="1:18" s="553" customFormat="1" ht="14.1" customHeight="1">
      <c r="A32" s="1219"/>
      <c r="B32" s="1217"/>
      <c r="C32" s="1218"/>
      <c r="D32" s="1241" t="s">
        <v>483</v>
      </c>
      <c r="E32" s="844" t="s">
        <v>477</v>
      </c>
      <c r="F32" s="93">
        <v>1200</v>
      </c>
      <c r="G32" s="13">
        <v>610</v>
      </c>
      <c r="H32" s="825">
        <v>90</v>
      </c>
      <c r="I32" s="824">
        <v>8</v>
      </c>
      <c r="J32" s="55">
        <f t="shared" si="0"/>
        <v>5.8559999999999999</v>
      </c>
      <c r="K32" s="55">
        <f t="shared" si="1"/>
        <v>0.52703999999999995</v>
      </c>
      <c r="L32" s="61">
        <f t="shared" si="5"/>
        <v>257.76</v>
      </c>
      <c r="M32" s="11">
        <f t="shared" si="6"/>
        <v>2864</v>
      </c>
      <c r="N32" s="11">
        <v>2864</v>
      </c>
      <c r="P32" s="556"/>
    </row>
    <row r="33" spans="1:18" s="553" customFormat="1" ht="14.1" customHeight="1">
      <c r="A33" s="1219"/>
      <c r="B33" s="1217"/>
      <c r="C33" s="1218"/>
      <c r="D33" s="1241"/>
      <c r="E33" s="844" t="s">
        <v>477</v>
      </c>
      <c r="F33" s="48">
        <v>1200</v>
      </c>
      <c r="G33" s="57">
        <v>610</v>
      </c>
      <c r="H33" s="14">
        <v>100</v>
      </c>
      <c r="I33" s="824">
        <v>6</v>
      </c>
      <c r="J33" s="55">
        <f t="shared" si="0"/>
        <v>4.3920000000000003</v>
      </c>
      <c r="K33" s="55">
        <f>F33*G33*H33*I33/1000000000</f>
        <v>0.43919999999999998</v>
      </c>
      <c r="L33" s="61">
        <f t="shared" si="5"/>
        <v>286.39999999999998</v>
      </c>
      <c r="M33" s="11">
        <f t="shared" si="6"/>
        <v>2864</v>
      </c>
      <c r="N33" s="11">
        <v>2864</v>
      </c>
      <c r="P33" s="556"/>
    </row>
    <row r="34" spans="1:18" s="553" customFormat="1" ht="14.1" customHeight="1">
      <c r="A34" s="1219"/>
      <c r="B34" s="1217"/>
      <c r="C34" s="1218"/>
      <c r="D34" s="822"/>
      <c r="E34" s="844" t="s">
        <v>477</v>
      </c>
      <c r="F34" s="48">
        <v>1200</v>
      </c>
      <c r="G34" s="13">
        <v>610</v>
      </c>
      <c r="H34" s="14">
        <v>110</v>
      </c>
      <c r="I34" s="824">
        <v>6</v>
      </c>
      <c r="J34" s="55">
        <f>F34*G34*I34/1000000</f>
        <v>4.3920000000000003</v>
      </c>
      <c r="K34" s="55">
        <f t="shared" si="1"/>
        <v>0.48311999999999999</v>
      </c>
      <c r="L34" s="61">
        <f t="shared" si="5"/>
        <v>315.04000000000002</v>
      </c>
      <c r="M34" s="11">
        <f t="shared" si="6"/>
        <v>2864</v>
      </c>
      <c r="N34" s="11">
        <v>2864</v>
      </c>
      <c r="P34" s="556"/>
    </row>
    <row r="35" spans="1:18" s="553" customFormat="1" ht="14.1" customHeight="1">
      <c r="A35" s="1219"/>
      <c r="B35" s="1217"/>
      <c r="C35" s="1218"/>
      <c r="D35" s="822"/>
      <c r="E35" s="844" t="s">
        <v>477</v>
      </c>
      <c r="F35" s="48">
        <v>1200</v>
      </c>
      <c r="G35" s="13">
        <v>610</v>
      </c>
      <c r="H35" s="14">
        <v>120</v>
      </c>
      <c r="I35" s="824">
        <v>6</v>
      </c>
      <c r="J35" s="55">
        <f t="shared" si="0"/>
        <v>4.3920000000000003</v>
      </c>
      <c r="K35" s="55">
        <f t="shared" si="1"/>
        <v>0.52703999999999995</v>
      </c>
      <c r="L35" s="61">
        <f t="shared" si="5"/>
        <v>343.67999999999995</v>
      </c>
      <c r="M35" s="11">
        <f t="shared" si="6"/>
        <v>2864</v>
      </c>
      <c r="N35" s="11">
        <v>2864</v>
      </c>
      <c r="P35" s="556"/>
    </row>
    <row r="36" spans="1:18" s="553" customFormat="1" ht="14.1" customHeight="1">
      <c r="A36" s="1219"/>
      <c r="B36" s="1217"/>
      <c r="C36" s="1218"/>
      <c r="D36" s="822"/>
      <c r="E36" s="844" t="s">
        <v>477</v>
      </c>
      <c r="F36" s="48">
        <v>1200</v>
      </c>
      <c r="G36" s="13">
        <v>610</v>
      </c>
      <c r="H36" s="14">
        <v>130</v>
      </c>
      <c r="I36" s="824">
        <v>5</v>
      </c>
      <c r="J36" s="55">
        <f t="shared" si="0"/>
        <v>3.66</v>
      </c>
      <c r="K36" s="55">
        <f t="shared" si="1"/>
        <v>0.4758</v>
      </c>
      <c r="L36" s="61">
        <f t="shared" si="5"/>
        <v>372.32</v>
      </c>
      <c r="M36" s="11">
        <f t="shared" si="6"/>
        <v>2864</v>
      </c>
      <c r="N36" s="11">
        <v>2864</v>
      </c>
      <c r="P36" s="556"/>
    </row>
    <row r="37" spans="1:18" s="553" customFormat="1" ht="14.1" customHeight="1">
      <c r="A37" s="1219"/>
      <c r="B37" s="1217"/>
      <c r="C37" s="1218"/>
      <c r="D37" s="822"/>
      <c r="E37" s="844" t="s">
        <v>477</v>
      </c>
      <c r="F37" s="48">
        <v>1200</v>
      </c>
      <c r="G37" s="13">
        <v>610</v>
      </c>
      <c r="H37" s="14">
        <v>140</v>
      </c>
      <c r="I37" s="824">
        <v>5</v>
      </c>
      <c r="J37" s="55">
        <f t="shared" si="0"/>
        <v>3.66</v>
      </c>
      <c r="K37" s="55">
        <f t="shared" si="1"/>
        <v>0.51239999999999997</v>
      </c>
      <c r="L37" s="61">
        <f t="shared" si="5"/>
        <v>400.96</v>
      </c>
      <c r="M37" s="11">
        <f t="shared" si="6"/>
        <v>2864</v>
      </c>
      <c r="N37" s="11">
        <v>2864</v>
      </c>
      <c r="P37" s="556"/>
    </row>
    <row r="38" spans="1:18" s="553" customFormat="1" ht="14.1" customHeight="1">
      <c r="A38" s="1219"/>
      <c r="B38" s="1217"/>
      <c r="C38" s="1218"/>
      <c r="D38" s="822"/>
      <c r="E38" s="844" t="s">
        <v>477</v>
      </c>
      <c r="F38" s="48">
        <v>1200</v>
      </c>
      <c r="G38" s="13">
        <v>610</v>
      </c>
      <c r="H38" s="14">
        <v>150</v>
      </c>
      <c r="I38" s="824">
        <v>5</v>
      </c>
      <c r="J38" s="55">
        <f t="shared" si="0"/>
        <v>3.66</v>
      </c>
      <c r="K38" s="55">
        <f t="shared" si="1"/>
        <v>0.54900000000000004</v>
      </c>
      <c r="L38" s="61">
        <f t="shared" si="5"/>
        <v>429.59999999999997</v>
      </c>
      <c r="M38" s="11">
        <f t="shared" si="6"/>
        <v>2864</v>
      </c>
      <c r="N38" s="11">
        <v>2864</v>
      </c>
      <c r="P38" s="556"/>
    </row>
    <row r="39" spans="1:18" s="553" customFormat="1" ht="14.1" customHeight="1">
      <c r="A39" s="1219"/>
      <c r="B39" s="1217"/>
      <c r="C39" s="1218"/>
      <c r="D39" s="822"/>
      <c r="E39" s="844" t="s">
        <v>477</v>
      </c>
      <c r="F39" s="48">
        <v>1200</v>
      </c>
      <c r="G39" s="13">
        <v>610</v>
      </c>
      <c r="H39" s="14">
        <v>160</v>
      </c>
      <c r="I39" s="824">
        <v>4</v>
      </c>
      <c r="J39" s="55">
        <f t="shared" si="0"/>
        <v>2.9279999999999999</v>
      </c>
      <c r="K39" s="55">
        <f t="shared" si="1"/>
        <v>0.46848000000000001</v>
      </c>
      <c r="L39" s="61">
        <f t="shared" si="5"/>
        <v>458.24000000000007</v>
      </c>
      <c r="M39" s="11">
        <f t="shared" si="6"/>
        <v>2864</v>
      </c>
      <c r="N39" s="11">
        <v>2864</v>
      </c>
      <c r="P39" s="556"/>
    </row>
    <row r="40" spans="1:18" s="553" customFormat="1" ht="14.1" customHeight="1">
      <c r="A40" s="1219"/>
      <c r="B40" s="1217"/>
      <c r="C40" s="1218"/>
      <c r="D40" s="822"/>
      <c r="E40" s="844" t="s">
        <v>477</v>
      </c>
      <c r="F40" s="48">
        <v>1200</v>
      </c>
      <c r="G40" s="13">
        <v>610</v>
      </c>
      <c r="H40" s="14">
        <v>170</v>
      </c>
      <c r="I40" s="824">
        <v>4</v>
      </c>
      <c r="J40" s="55">
        <f t="shared" si="0"/>
        <v>2.9279999999999999</v>
      </c>
      <c r="K40" s="55">
        <f t="shared" si="1"/>
        <v>0.49775999999999998</v>
      </c>
      <c r="L40" s="61">
        <f>M40*K40/J40</f>
        <v>486.88</v>
      </c>
      <c r="M40" s="11">
        <f t="shared" si="6"/>
        <v>2864</v>
      </c>
      <c r="N40" s="11">
        <v>2864</v>
      </c>
      <c r="P40" s="556"/>
    </row>
    <row r="41" spans="1:18" s="553" customFormat="1" ht="14.1" customHeight="1">
      <c r="A41" s="1219"/>
      <c r="B41" s="1217"/>
      <c r="C41" s="1218"/>
      <c r="D41" s="822"/>
      <c r="E41" s="844" t="s">
        <v>477</v>
      </c>
      <c r="F41" s="48">
        <v>1200</v>
      </c>
      <c r="G41" s="13">
        <v>610</v>
      </c>
      <c r="H41" s="14">
        <v>180</v>
      </c>
      <c r="I41" s="824">
        <v>4</v>
      </c>
      <c r="J41" s="55">
        <f t="shared" si="0"/>
        <v>2.9279999999999999</v>
      </c>
      <c r="K41" s="55">
        <f t="shared" si="1"/>
        <v>0.52703999999999995</v>
      </c>
      <c r="L41" s="61">
        <f t="shared" ref="L41:L43" si="7">M41*K41/J41</f>
        <v>515.52</v>
      </c>
      <c r="M41" s="11">
        <f t="shared" si="6"/>
        <v>2864</v>
      </c>
      <c r="N41" s="11">
        <v>2864</v>
      </c>
      <c r="P41" s="556"/>
    </row>
    <row r="42" spans="1:18" s="553" customFormat="1" ht="14.1" customHeight="1">
      <c r="A42" s="1219"/>
      <c r="B42" s="1217"/>
      <c r="C42" s="1218"/>
      <c r="D42" s="822"/>
      <c r="E42" s="844" t="s">
        <v>477</v>
      </c>
      <c r="F42" s="48">
        <v>1200</v>
      </c>
      <c r="G42" s="13">
        <v>610</v>
      </c>
      <c r="H42" s="14">
        <v>190</v>
      </c>
      <c r="I42" s="824">
        <v>4</v>
      </c>
      <c r="J42" s="55">
        <f t="shared" si="0"/>
        <v>2.9279999999999999</v>
      </c>
      <c r="K42" s="55">
        <f t="shared" si="1"/>
        <v>0.55632000000000004</v>
      </c>
      <c r="L42" s="61">
        <f t="shared" si="7"/>
        <v>544.16000000000008</v>
      </c>
      <c r="M42" s="11">
        <f t="shared" si="6"/>
        <v>2864</v>
      </c>
      <c r="N42" s="11">
        <v>2864</v>
      </c>
      <c r="P42" s="556"/>
    </row>
    <row r="43" spans="1:18" s="553" customFormat="1" ht="14.1" customHeight="1">
      <c r="A43" s="1219"/>
      <c r="B43" s="1217"/>
      <c r="C43" s="1218"/>
      <c r="D43" s="822"/>
      <c r="E43" s="844" t="s">
        <v>477</v>
      </c>
      <c r="F43" s="1028">
        <v>1200</v>
      </c>
      <c r="G43" s="1030">
        <v>610</v>
      </c>
      <c r="H43" s="1029">
        <v>200</v>
      </c>
      <c r="I43" s="1031">
        <v>3</v>
      </c>
      <c r="J43" s="74">
        <f t="shared" si="0"/>
        <v>2.1960000000000002</v>
      </c>
      <c r="K43" s="74">
        <f t="shared" si="1"/>
        <v>0.43919999999999998</v>
      </c>
      <c r="L43" s="1032">
        <f t="shared" si="7"/>
        <v>572.79999999999995</v>
      </c>
      <c r="M43" s="96">
        <f t="shared" si="6"/>
        <v>2864</v>
      </c>
      <c r="N43" s="11">
        <v>2864</v>
      </c>
      <c r="P43" s="556"/>
    </row>
    <row r="44" spans="1:18" s="553" customFormat="1" ht="27" customHeight="1">
      <c r="A44" s="1202" t="s">
        <v>504</v>
      </c>
      <c r="B44" s="1202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619">
        <v>0</v>
      </c>
      <c r="P44" s="556"/>
    </row>
    <row r="45" spans="1:18" s="553" customFormat="1" ht="14.1" customHeight="1">
      <c r="A45" s="1242" t="s">
        <v>505</v>
      </c>
      <c r="B45" s="1243"/>
      <c r="C45" s="1244"/>
      <c r="D45" s="1245" t="s">
        <v>506</v>
      </c>
      <c r="E45" s="878" t="s">
        <v>478</v>
      </c>
      <c r="F45" s="892">
        <v>1000</v>
      </c>
      <c r="G45" s="893">
        <v>600</v>
      </c>
      <c r="H45" s="894">
        <v>50</v>
      </c>
      <c r="I45" s="895">
        <v>8</v>
      </c>
      <c r="J45" s="896">
        <f>F45*G45*I45/1000000</f>
        <v>4.8</v>
      </c>
      <c r="K45" s="896">
        <f>F45*G45*H45*I45/1000000000</f>
        <v>0.24</v>
      </c>
      <c r="L45" s="884">
        <f>M45*K45/J45</f>
        <v>141.85</v>
      </c>
      <c r="M45" s="884">
        <f t="shared" si="6"/>
        <v>2837</v>
      </c>
      <c r="N45" s="11">
        <v>2837</v>
      </c>
      <c r="P45" s="556"/>
    </row>
    <row r="46" spans="1:18" s="553" customFormat="1" ht="14.1" customHeight="1">
      <c r="A46" s="1238"/>
      <c r="B46" s="1239"/>
      <c r="C46" s="1240"/>
      <c r="D46" s="1230"/>
      <c r="E46" s="878" t="s">
        <v>478</v>
      </c>
      <c r="F46" s="892">
        <v>1000</v>
      </c>
      <c r="G46" s="893">
        <v>600</v>
      </c>
      <c r="H46" s="894">
        <v>100</v>
      </c>
      <c r="I46" s="895">
        <v>4</v>
      </c>
      <c r="J46" s="896">
        <f>F46*G46*I46/1000000</f>
        <v>2.4</v>
      </c>
      <c r="K46" s="896">
        <f>F46*G46*H46*I46/1000000000</f>
        <v>0.24</v>
      </c>
      <c r="L46" s="884">
        <f>M46*K46/J46</f>
        <v>283.7</v>
      </c>
      <c r="M46" s="884">
        <f t="shared" si="6"/>
        <v>2837</v>
      </c>
      <c r="N46" s="11">
        <v>2837</v>
      </c>
      <c r="P46" s="556"/>
    </row>
    <row r="47" spans="1:18" s="19" customFormat="1" ht="18" customHeight="1">
      <c r="A47" s="1211" t="s">
        <v>60</v>
      </c>
      <c r="B47" s="1212"/>
      <c r="C47" s="1212"/>
      <c r="D47" s="1212"/>
      <c r="E47" s="1212"/>
      <c r="F47" s="1212"/>
      <c r="G47" s="1212"/>
      <c r="H47" s="1212"/>
      <c r="I47" s="1212"/>
      <c r="J47" s="1212"/>
      <c r="K47" s="1212"/>
      <c r="L47" s="1212"/>
      <c r="M47" s="1234"/>
      <c r="N47" s="1073">
        <v>0</v>
      </c>
      <c r="O47" s="553"/>
      <c r="P47" s="556"/>
      <c r="Q47" s="553"/>
      <c r="R47" s="553"/>
    </row>
    <row r="48" spans="1:18" s="19" customFormat="1" ht="18" customHeight="1">
      <c r="A48" s="1235" t="s">
        <v>61</v>
      </c>
      <c r="B48" s="1236"/>
      <c r="C48" s="1237"/>
      <c r="D48" s="1229" t="s">
        <v>62</v>
      </c>
      <c r="E48" s="871" t="s">
        <v>478</v>
      </c>
      <c r="F48" s="886">
        <v>1000</v>
      </c>
      <c r="G48" s="887">
        <v>600</v>
      </c>
      <c r="H48" s="888">
        <v>50</v>
      </c>
      <c r="I48" s="889">
        <v>8</v>
      </c>
      <c r="J48" s="890">
        <f>F48*G48*I48/1000000</f>
        <v>4.8</v>
      </c>
      <c r="K48" s="890">
        <f>F48*G48*H48*I48/1000000000</f>
        <v>0.24</v>
      </c>
      <c r="L48" s="891">
        <f>M48*K48/J48</f>
        <v>178.4</v>
      </c>
      <c r="M48" s="877">
        <f>N48*(100%-$M$6)</f>
        <v>3568</v>
      </c>
      <c r="N48" s="1088">
        <v>3568</v>
      </c>
      <c r="O48" s="553"/>
      <c r="P48" s="556"/>
      <c r="Q48" s="553"/>
      <c r="R48" s="553"/>
    </row>
    <row r="49" spans="1:18" s="19" customFormat="1" ht="18" customHeight="1">
      <c r="A49" s="1238"/>
      <c r="B49" s="1239"/>
      <c r="C49" s="1240"/>
      <c r="D49" s="1230"/>
      <c r="E49" s="897" t="s">
        <v>480</v>
      </c>
      <c r="F49" s="898">
        <v>1000</v>
      </c>
      <c r="G49" s="899">
        <v>600</v>
      </c>
      <c r="H49" s="900">
        <v>100</v>
      </c>
      <c r="I49" s="901">
        <v>4</v>
      </c>
      <c r="J49" s="902">
        <f>F49*G49*I49/1000000</f>
        <v>2.4</v>
      </c>
      <c r="K49" s="902">
        <f>F49*G49*H49*I49/1000000000</f>
        <v>0.24</v>
      </c>
      <c r="L49" s="1117">
        <f>M49*K49/J49</f>
        <v>356.8</v>
      </c>
      <c r="M49" s="1118">
        <f>N49*(100%-$M$6)</f>
        <v>3568</v>
      </c>
      <c r="N49" s="1088">
        <v>3568</v>
      </c>
      <c r="O49" s="553"/>
      <c r="P49" s="556"/>
      <c r="Q49" s="553"/>
      <c r="R49" s="553"/>
    </row>
    <row r="50" spans="1:18" s="553" customFormat="1" ht="18" customHeight="1">
      <c r="A50" s="1231" t="s">
        <v>458</v>
      </c>
      <c r="B50" s="1232"/>
      <c r="C50" s="1232"/>
      <c r="D50" s="1232"/>
      <c r="E50" s="1232"/>
      <c r="F50" s="1232"/>
      <c r="G50" s="1232"/>
      <c r="H50" s="1232"/>
      <c r="I50" s="1232"/>
      <c r="J50" s="1232"/>
      <c r="K50" s="1232"/>
      <c r="L50" s="1232"/>
      <c r="M50" s="1233"/>
      <c r="N50" s="1073">
        <v>0</v>
      </c>
      <c r="P50" s="556"/>
    </row>
    <row r="51" spans="1:18" s="553" customFormat="1" ht="41.25" customHeight="1">
      <c r="A51" s="1235" t="s">
        <v>459</v>
      </c>
      <c r="B51" s="1236"/>
      <c r="C51" s="1237"/>
      <c r="D51" s="1119" t="s">
        <v>460</v>
      </c>
      <c r="E51" s="914" t="s">
        <v>480</v>
      </c>
      <c r="F51" s="886">
        <v>1000</v>
      </c>
      <c r="G51" s="887">
        <v>600</v>
      </c>
      <c r="H51" s="888">
        <v>30</v>
      </c>
      <c r="I51" s="889">
        <v>4</v>
      </c>
      <c r="J51" s="890">
        <f>F51*G51*I51/1000000</f>
        <v>2.4</v>
      </c>
      <c r="K51" s="890">
        <f>F51*G51*H51*I51/1000000000</f>
        <v>7.1999999999999995E-2</v>
      </c>
      <c r="L51" s="891">
        <f>M51*K51/J51</f>
        <v>674.7</v>
      </c>
      <c r="M51" s="877">
        <f>N51*(100%-$M$6)</f>
        <v>22490</v>
      </c>
      <c r="N51" s="1088">
        <v>22490</v>
      </c>
      <c r="P51" s="556"/>
    </row>
    <row r="52" spans="1:18" s="102" customFormat="1" ht="18" customHeight="1">
      <c r="A52" s="1211" t="s">
        <v>25</v>
      </c>
      <c r="B52" s="1212"/>
      <c r="C52" s="1212"/>
      <c r="D52" s="1212"/>
      <c r="E52" s="1206"/>
      <c r="F52" s="1206"/>
      <c r="G52" s="1206"/>
      <c r="H52" s="1206"/>
      <c r="I52" s="1206"/>
      <c r="J52" s="1206"/>
      <c r="K52" s="1206"/>
      <c r="L52" s="1206"/>
      <c r="M52" s="1207"/>
      <c r="N52" s="1073">
        <v>0</v>
      </c>
      <c r="O52" s="553"/>
      <c r="P52" s="556"/>
      <c r="Q52" s="553"/>
      <c r="R52" s="553"/>
    </row>
    <row r="53" spans="1:18" s="102" customFormat="1" ht="14.1" customHeight="1">
      <c r="A53" s="1213" t="s">
        <v>24</v>
      </c>
      <c r="B53" s="1223"/>
      <c r="C53" s="1223"/>
      <c r="D53" s="1227" t="s">
        <v>95</v>
      </c>
      <c r="E53" s="843" t="s">
        <v>477</v>
      </c>
      <c r="F53" s="439">
        <v>1000</v>
      </c>
      <c r="G53" s="440">
        <v>600</v>
      </c>
      <c r="H53" s="441">
        <v>40</v>
      </c>
      <c r="I53" s="442">
        <v>14</v>
      </c>
      <c r="J53" s="443">
        <f>F53*G53*I53/1000000</f>
        <v>8.4</v>
      </c>
      <c r="K53" s="443">
        <f>F53*G53*H53*I53/1000000000</f>
        <v>0.33600000000000002</v>
      </c>
      <c r="L53" s="80">
        <f>M53*K53/J53</f>
        <v>134.80000000000001</v>
      </c>
      <c r="M53" s="444">
        <f>N53*(100%-$M$6)</f>
        <v>3370</v>
      </c>
      <c r="N53" s="47">
        <v>3370</v>
      </c>
      <c r="O53" s="553"/>
      <c r="P53" s="556"/>
      <c r="Q53" s="553"/>
      <c r="R53" s="553"/>
    </row>
    <row r="54" spans="1:18" s="19" customFormat="1" ht="14.1" customHeight="1">
      <c r="A54" s="1216"/>
      <c r="B54" s="1224"/>
      <c r="C54" s="1224"/>
      <c r="D54" s="1228"/>
      <c r="E54" s="878" t="s">
        <v>478</v>
      </c>
      <c r="F54" s="905">
        <v>1000</v>
      </c>
      <c r="G54" s="906">
        <v>600</v>
      </c>
      <c r="H54" s="907">
        <v>50</v>
      </c>
      <c r="I54" s="908">
        <v>10</v>
      </c>
      <c r="J54" s="909">
        <f t="shared" ref="J54:J108" si="8">F54*G54*I54/1000000</f>
        <v>6</v>
      </c>
      <c r="K54" s="909">
        <f t="shared" ref="K54:K108" si="9">F54*G54*H54*I54/1000000000</f>
        <v>0.3</v>
      </c>
      <c r="L54" s="884">
        <f t="shared" ref="L54:L71" si="10">M54*K54/J54</f>
        <v>163.54999999999998</v>
      </c>
      <c r="M54" s="910">
        <f t="shared" ref="M54:M108" si="11">N54*(100%-$M$6)</f>
        <v>3271</v>
      </c>
      <c r="N54" s="11">
        <v>3271</v>
      </c>
      <c r="O54" s="553"/>
      <c r="P54" s="556"/>
      <c r="Q54" s="553"/>
      <c r="R54" s="553"/>
    </row>
    <row r="55" spans="1:18" s="19" customFormat="1" ht="14.1" customHeight="1">
      <c r="A55" s="1216"/>
      <c r="B55" s="1224"/>
      <c r="C55" s="1224"/>
      <c r="D55" s="1228"/>
      <c r="E55" s="844" t="s">
        <v>477</v>
      </c>
      <c r="F55" s="48">
        <v>1000</v>
      </c>
      <c r="G55" s="13">
        <v>600</v>
      </c>
      <c r="H55" s="14">
        <v>60</v>
      </c>
      <c r="I55" s="15">
        <v>8</v>
      </c>
      <c r="J55" s="55">
        <f t="shared" si="8"/>
        <v>4.8</v>
      </c>
      <c r="K55" s="55">
        <f t="shared" si="9"/>
        <v>0.28799999999999998</v>
      </c>
      <c r="L55" s="61">
        <f t="shared" si="10"/>
        <v>202.2</v>
      </c>
      <c r="M55" s="436">
        <f t="shared" si="11"/>
        <v>3370</v>
      </c>
      <c r="N55" s="11">
        <v>3370</v>
      </c>
      <c r="O55" s="553"/>
      <c r="P55" s="556"/>
      <c r="Q55" s="553"/>
      <c r="R55" s="553"/>
    </row>
    <row r="56" spans="1:18" s="19" customFormat="1" ht="14.1" customHeight="1">
      <c r="A56" s="1216"/>
      <c r="B56" s="1224"/>
      <c r="C56" s="1224"/>
      <c r="D56" s="1228"/>
      <c r="E56" s="844" t="s">
        <v>477</v>
      </c>
      <c r="F56" s="48">
        <v>1000</v>
      </c>
      <c r="G56" s="13">
        <v>600</v>
      </c>
      <c r="H56" s="14">
        <v>70</v>
      </c>
      <c r="I56" s="15">
        <v>8</v>
      </c>
      <c r="J56" s="55">
        <f t="shared" si="8"/>
        <v>4.8</v>
      </c>
      <c r="K56" s="55">
        <f t="shared" si="9"/>
        <v>0.33600000000000002</v>
      </c>
      <c r="L56" s="61">
        <f t="shared" si="10"/>
        <v>235.90000000000003</v>
      </c>
      <c r="M56" s="436">
        <f t="shared" si="11"/>
        <v>3370</v>
      </c>
      <c r="N56" s="11">
        <v>3370</v>
      </c>
      <c r="O56" s="553"/>
      <c r="P56" s="556"/>
      <c r="Q56" s="553"/>
      <c r="R56" s="553"/>
    </row>
    <row r="57" spans="1:18" s="19" customFormat="1" ht="14.1" customHeight="1">
      <c r="A57" s="1216"/>
      <c r="B57" s="1224"/>
      <c r="C57" s="1224"/>
      <c r="D57" s="1228"/>
      <c r="E57" s="844" t="s">
        <v>477</v>
      </c>
      <c r="F57" s="48">
        <v>1000</v>
      </c>
      <c r="G57" s="13">
        <v>600</v>
      </c>
      <c r="H57" s="14">
        <v>75</v>
      </c>
      <c r="I57" s="15">
        <v>8</v>
      </c>
      <c r="J57" s="55">
        <f t="shared" si="8"/>
        <v>4.8</v>
      </c>
      <c r="K57" s="55">
        <f t="shared" si="9"/>
        <v>0.36</v>
      </c>
      <c r="L57" s="61">
        <f t="shared" si="10"/>
        <v>252.75000000000003</v>
      </c>
      <c r="M57" s="436">
        <f t="shared" si="11"/>
        <v>3370</v>
      </c>
      <c r="N57" s="11">
        <v>3370</v>
      </c>
      <c r="O57" s="553"/>
      <c r="P57" s="556"/>
      <c r="Q57" s="553"/>
      <c r="R57" s="553"/>
    </row>
    <row r="58" spans="1:18" s="19" customFormat="1" ht="14.1" customHeight="1">
      <c r="A58" s="1216"/>
      <c r="B58" s="1224"/>
      <c r="C58" s="1224"/>
      <c r="D58" s="835"/>
      <c r="E58" s="844" t="s">
        <v>477</v>
      </c>
      <c r="F58" s="48">
        <v>1000</v>
      </c>
      <c r="G58" s="13">
        <v>600</v>
      </c>
      <c r="H58" s="14">
        <v>80</v>
      </c>
      <c r="I58" s="15">
        <v>6</v>
      </c>
      <c r="J58" s="55">
        <f t="shared" si="8"/>
        <v>3.6</v>
      </c>
      <c r="K58" s="55">
        <f t="shared" si="9"/>
        <v>0.28799999999999998</v>
      </c>
      <c r="L58" s="61">
        <f t="shared" si="10"/>
        <v>269.59999999999997</v>
      </c>
      <c r="M58" s="436">
        <f t="shared" si="11"/>
        <v>3370</v>
      </c>
      <c r="N58" s="11">
        <v>3370</v>
      </c>
      <c r="O58" s="553"/>
      <c r="P58" s="556"/>
      <c r="Q58" s="553"/>
      <c r="R58" s="553"/>
    </row>
    <row r="59" spans="1:18" s="19" customFormat="1" ht="14.1" customHeight="1">
      <c r="A59" s="1216"/>
      <c r="B59" s="1224"/>
      <c r="C59" s="1224"/>
      <c r="D59" s="835" t="s">
        <v>55</v>
      </c>
      <c r="E59" s="844" t="s">
        <v>477</v>
      </c>
      <c r="F59" s="48">
        <v>1000</v>
      </c>
      <c r="G59" s="13">
        <v>600</v>
      </c>
      <c r="H59" s="14">
        <v>90</v>
      </c>
      <c r="I59" s="15">
        <v>6</v>
      </c>
      <c r="J59" s="55">
        <f t="shared" si="8"/>
        <v>3.6</v>
      </c>
      <c r="K59" s="55">
        <f t="shared" si="9"/>
        <v>0.32400000000000001</v>
      </c>
      <c r="L59" s="61">
        <f t="shared" si="10"/>
        <v>303.3</v>
      </c>
      <c r="M59" s="436">
        <f>N59*(100%-$M$6)</f>
        <v>3370</v>
      </c>
      <c r="N59" s="11">
        <v>3370</v>
      </c>
      <c r="O59" s="553"/>
      <c r="P59" s="556"/>
      <c r="Q59" s="553"/>
      <c r="R59" s="553"/>
    </row>
    <row r="60" spans="1:18" s="19" customFormat="1" ht="14.1" customHeight="1">
      <c r="A60" s="1216"/>
      <c r="B60" s="1224"/>
      <c r="C60" s="1224"/>
      <c r="D60" s="115"/>
      <c r="E60" s="911" t="s">
        <v>478</v>
      </c>
      <c r="F60" s="879">
        <v>1000</v>
      </c>
      <c r="G60" s="880">
        <v>600</v>
      </c>
      <c r="H60" s="881">
        <v>100</v>
      </c>
      <c r="I60" s="882">
        <v>5</v>
      </c>
      <c r="J60" s="883">
        <f t="shared" si="8"/>
        <v>3</v>
      </c>
      <c r="K60" s="883">
        <f t="shared" si="9"/>
        <v>0.3</v>
      </c>
      <c r="L60" s="884">
        <f t="shared" si="10"/>
        <v>327.09999999999997</v>
      </c>
      <c r="M60" s="885">
        <f t="shared" si="11"/>
        <v>3271</v>
      </c>
      <c r="N60" s="11">
        <v>3271</v>
      </c>
      <c r="O60" s="553"/>
      <c r="P60" s="556"/>
      <c r="Q60" s="553"/>
      <c r="R60" s="553"/>
    </row>
    <row r="61" spans="1:18" s="19" customFormat="1" ht="14.1" customHeight="1">
      <c r="A61" s="1216"/>
      <c r="B61" s="1224"/>
      <c r="C61" s="1224"/>
      <c r="D61" s="835"/>
      <c r="E61" s="844" t="s">
        <v>477</v>
      </c>
      <c r="F61" s="48">
        <v>1000</v>
      </c>
      <c r="G61" s="13">
        <v>600</v>
      </c>
      <c r="H61" s="14">
        <v>110</v>
      </c>
      <c r="I61" s="15">
        <v>5</v>
      </c>
      <c r="J61" s="55">
        <f t="shared" si="8"/>
        <v>3</v>
      </c>
      <c r="K61" s="55">
        <f t="shared" si="9"/>
        <v>0.33</v>
      </c>
      <c r="L61" s="61">
        <f t="shared" si="10"/>
        <v>370.70000000000005</v>
      </c>
      <c r="M61" s="436">
        <f t="shared" si="11"/>
        <v>3370</v>
      </c>
      <c r="N61" s="11">
        <v>3370</v>
      </c>
      <c r="O61" s="553"/>
      <c r="P61" s="556"/>
      <c r="Q61" s="553"/>
      <c r="R61" s="553"/>
    </row>
    <row r="62" spans="1:18" s="19" customFormat="1" ht="14.1" customHeight="1">
      <c r="A62" s="1216"/>
      <c r="B62" s="1224"/>
      <c r="C62" s="1224"/>
      <c r="D62" s="835"/>
      <c r="E62" s="844" t="s">
        <v>477</v>
      </c>
      <c r="F62" s="48">
        <v>1000</v>
      </c>
      <c r="G62" s="13">
        <v>600</v>
      </c>
      <c r="H62" s="14">
        <v>120</v>
      </c>
      <c r="I62" s="15">
        <v>4</v>
      </c>
      <c r="J62" s="55">
        <f t="shared" si="8"/>
        <v>2.4</v>
      </c>
      <c r="K62" s="55">
        <f t="shared" si="9"/>
        <v>0.28799999999999998</v>
      </c>
      <c r="L62" s="61">
        <f t="shared" si="10"/>
        <v>404.4</v>
      </c>
      <c r="M62" s="436">
        <f t="shared" si="11"/>
        <v>3370</v>
      </c>
      <c r="N62" s="11">
        <v>3370</v>
      </c>
      <c r="O62" s="553"/>
      <c r="P62" s="556"/>
      <c r="Q62" s="553"/>
      <c r="R62" s="553"/>
    </row>
    <row r="63" spans="1:18" s="19" customFormat="1" ht="14.1" customHeight="1">
      <c r="A63" s="1216"/>
      <c r="B63" s="1224"/>
      <c r="C63" s="1224"/>
      <c r="D63" s="835"/>
      <c r="E63" s="844" t="s">
        <v>477</v>
      </c>
      <c r="F63" s="48">
        <v>1000</v>
      </c>
      <c r="G63" s="13">
        <v>600</v>
      </c>
      <c r="H63" s="14">
        <v>130</v>
      </c>
      <c r="I63" s="15">
        <v>4</v>
      </c>
      <c r="J63" s="55">
        <f t="shared" si="8"/>
        <v>2.4</v>
      </c>
      <c r="K63" s="55">
        <f t="shared" si="9"/>
        <v>0.312</v>
      </c>
      <c r="L63" s="61">
        <f t="shared" si="10"/>
        <v>438.1</v>
      </c>
      <c r="M63" s="436">
        <f t="shared" si="11"/>
        <v>3370</v>
      </c>
      <c r="N63" s="11">
        <v>3370</v>
      </c>
      <c r="O63" s="553"/>
      <c r="P63" s="556"/>
      <c r="Q63" s="553"/>
      <c r="R63" s="553"/>
    </row>
    <row r="64" spans="1:18" s="19" customFormat="1" ht="14.1" customHeight="1">
      <c r="A64" s="1216"/>
      <c r="B64" s="1224"/>
      <c r="C64" s="1224"/>
      <c r="D64" s="835"/>
      <c r="E64" s="844" t="s">
        <v>477</v>
      </c>
      <c r="F64" s="48">
        <v>1000</v>
      </c>
      <c r="G64" s="13">
        <v>600</v>
      </c>
      <c r="H64" s="14">
        <v>140</v>
      </c>
      <c r="I64" s="15">
        <v>4</v>
      </c>
      <c r="J64" s="55">
        <f t="shared" si="8"/>
        <v>2.4</v>
      </c>
      <c r="K64" s="55">
        <f t="shared" si="9"/>
        <v>0.33600000000000002</v>
      </c>
      <c r="L64" s="61">
        <f t="shared" si="10"/>
        <v>471.80000000000007</v>
      </c>
      <c r="M64" s="436">
        <f t="shared" si="11"/>
        <v>3370</v>
      </c>
      <c r="N64" s="11">
        <v>3370</v>
      </c>
      <c r="O64" s="553"/>
      <c r="P64" s="556"/>
      <c r="Q64" s="553"/>
      <c r="R64" s="553"/>
    </row>
    <row r="65" spans="1:18" s="19" customFormat="1" ht="14.1" customHeight="1">
      <c r="A65" s="1216"/>
      <c r="B65" s="1224"/>
      <c r="C65" s="1224"/>
      <c r="D65" s="835"/>
      <c r="E65" s="844" t="s">
        <v>477</v>
      </c>
      <c r="F65" s="48">
        <v>1000</v>
      </c>
      <c r="G65" s="13">
        <v>600</v>
      </c>
      <c r="H65" s="14">
        <v>150</v>
      </c>
      <c r="I65" s="15">
        <v>3</v>
      </c>
      <c r="J65" s="55">
        <f t="shared" si="8"/>
        <v>1.8</v>
      </c>
      <c r="K65" s="55">
        <f t="shared" si="9"/>
        <v>0.27</v>
      </c>
      <c r="L65" s="61">
        <f t="shared" si="10"/>
        <v>505.50000000000006</v>
      </c>
      <c r="M65" s="436">
        <f t="shared" si="11"/>
        <v>3370</v>
      </c>
      <c r="N65" s="11">
        <v>3370</v>
      </c>
      <c r="O65" s="553"/>
      <c r="P65" s="556"/>
      <c r="Q65" s="553"/>
      <c r="R65" s="553"/>
    </row>
    <row r="66" spans="1:18" s="19" customFormat="1" ht="14.1" customHeight="1">
      <c r="A66" s="1216"/>
      <c r="B66" s="1224"/>
      <c r="C66" s="1224"/>
      <c r="D66" s="835"/>
      <c r="E66" s="844" t="s">
        <v>477</v>
      </c>
      <c r="F66" s="48">
        <v>1000</v>
      </c>
      <c r="G66" s="13">
        <v>600</v>
      </c>
      <c r="H66" s="14">
        <v>160</v>
      </c>
      <c r="I66" s="15">
        <v>3</v>
      </c>
      <c r="J66" s="55">
        <f t="shared" si="8"/>
        <v>1.8</v>
      </c>
      <c r="K66" s="55">
        <f t="shared" si="9"/>
        <v>0.28799999999999998</v>
      </c>
      <c r="L66" s="61">
        <f t="shared" si="10"/>
        <v>539.19999999999993</v>
      </c>
      <c r="M66" s="436">
        <f t="shared" si="11"/>
        <v>3370</v>
      </c>
      <c r="N66" s="11">
        <v>3370</v>
      </c>
      <c r="O66" s="553"/>
      <c r="P66" s="556"/>
      <c r="Q66" s="553"/>
      <c r="R66" s="553"/>
    </row>
    <row r="67" spans="1:18" s="19" customFormat="1" ht="14.1" customHeight="1">
      <c r="A67" s="1216"/>
      <c r="B67" s="1224"/>
      <c r="C67" s="1224"/>
      <c r="D67" s="835"/>
      <c r="E67" s="844" t="s">
        <v>477</v>
      </c>
      <c r="F67" s="48">
        <v>1000</v>
      </c>
      <c r="G67" s="13">
        <v>600</v>
      </c>
      <c r="H67" s="14">
        <v>170</v>
      </c>
      <c r="I67" s="15">
        <v>3</v>
      </c>
      <c r="J67" s="55">
        <f t="shared" si="8"/>
        <v>1.8</v>
      </c>
      <c r="K67" s="55">
        <f t="shared" si="9"/>
        <v>0.30599999999999999</v>
      </c>
      <c r="L67" s="61">
        <f t="shared" si="10"/>
        <v>572.9</v>
      </c>
      <c r="M67" s="436">
        <f t="shared" si="11"/>
        <v>3370</v>
      </c>
      <c r="N67" s="11">
        <v>3370</v>
      </c>
      <c r="O67" s="553"/>
      <c r="P67" s="556"/>
      <c r="Q67" s="553"/>
      <c r="R67" s="553"/>
    </row>
    <row r="68" spans="1:18" s="19" customFormat="1" ht="14.1" customHeight="1">
      <c r="A68" s="1216"/>
      <c r="B68" s="1224"/>
      <c r="C68" s="1224"/>
      <c r="D68" s="835"/>
      <c r="E68" s="844" t="s">
        <v>477</v>
      </c>
      <c r="F68" s="48">
        <v>1000</v>
      </c>
      <c r="G68" s="13">
        <v>600</v>
      </c>
      <c r="H68" s="14">
        <v>180</v>
      </c>
      <c r="I68" s="15">
        <v>3</v>
      </c>
      <c r="J68" s="55">
        <f t="shared" si="8"/>
        <v>1.8</v>
      </c>
      <c r="K68" s="55">
        <f t="shared" si="9"/>
        <v>0.32400000000000001</v>
      </c>
      <c r="L68" s="61">
        <f t="shared" si="10"/>
        <v>606.6</v>
      </c>
      <c r="M68" s="436">
        <f t="shared" si="11"/>
        <v>3370</v>
      </c>
      <c r="N68" s="11">
        <v>3370</v>
      </c>
      <c r="O68" s="553"/>
      <c r="P68" s="556"/>
      <c r="Q68" s="553"/>
      <c r="R68" s="553"/>
    </row>
    <row r="69" spans="1:18" s="19" customFormat="1" ht="14.1" customHeight="1">
      <c r="A69" s="1216"/>
      <c r="B69" s="1224"/>
      <c r="C69" s="1224"/>
      <c r="D69" s="835"/>
      <c r="E69" s="844" t="s">
        <v>477</v>
      </c>
      <c r="F69" s="48">
        <v>1000</v>
      </c>
      <c r="G69" s="13">
        <v>600</v>
      </c>
      <c r="H69" s="14">
        <v>190</v>
      </c>
      <c r="I69" s="15">
        <v>3</v>
      </c>
      <c r="J69" s="55">
        <f t="shared" si="8"/>
        <v>1.8</v>
      </c>
      <c r="K69" s="55">
        <f t="shared" si="9"/>
        <v>0.34200000000000003</v>
      </c>
      <c r="L69" s="61">
        <f t="shared" si="10"/>
        <v>640.30000000000007</v>
      </c>
      <c r="M69" s="436">
        <f t="shared" si="11"/>
        <v>3370</v>
      </c>
      <c r="N69" s="11">
        <v>3370</v>
      </c>
      <c r="O69" s="553"/>
      <c r="P69" s="556"/>
      <c r="Q69" s="553"/>
      <c r="R69" s="553"/>
    </row>
    <row r="70" spans="1:18" s="19" customFormat="1" ht="14.1" customHeight="1">
      <c r="A70" s="1225"/>
      <c r="B70" s="1226"/>
      <c r="C70" s="1226"/>
      <c r="D70" s="24"/>
      <c r="E70" s="845" t="s">
        <v>477</v>
      </c>
      <c r="F70" s="75">
        <v>1000</v>
      </c>
      <c r="G70" s="76">
        <v>600</v>
      </c>
      <c r="H70" s="77">
        <v>200</v>
      </c>
      <c r="I70" s="78">
        <v>2</v>
      </c>
      <c r="J70" s="79">
        <f t="shared" si="8"/>
        <v>1.2</v>
      </c>
      <c r="K70" s="79">
        <f t="shared" si="9"/>
        <v>0.24</v>
      </c>
      <c r="L70" s="67">
        <f t="shared" si="10"/>
        <v>674</v>
      </c>
      <c r="M70" s="542">
        <f t="shared" si="11"/>
        <v>3370</v>
      </c>
      <c r="N70" s="68">
        <v>3370</v>
      </c>
      <c r="O70" s="553"/>
      <c r="P70" s="556"/>
      <c r="Q70" s="553"/>
      <c r="R70" s="553"/>
    </row>
    <row r="71" spans="1:18" s="438" customFormat="1" ht="43.5" customHeight="1">
      <c r="A71" s="1247" t="s">
        <v>475</v>
      </c>
      <c r="B71" s="1248"/>
      <c r="C71" s="1249"/>
      <c r="D71" s="1120" t="s">
        <v>474</v>
      </c>
      <c r="E71" s="1033" t="s">
        <v>480</v>
      </c>
      <c r="F71" s="1034">
        <v>1000</v>
      </c>
      <c r="G71" s="1035">
        <v>600</v>
      </c>
      <c r="H71" s="1036">
        <v>27</v>
      </c>
      <c r="I71" s="1037">
        <v>12</v>
      </c>
      <c r="J71" s="1038">
        <f t="shared" si="8"/>
        <v>7.2</v>
      </c>
      <c r="K71" s="1038">
        <f t="shared" si="9"/>
        <v>0.19439999999999999</v>
      </c>
      <c r="L71" s="903">
        <f t="shared" si="10"/>
        <v>99.683999999999997</v>
      </c>
      <c r="M71" s="904">
        <f t="shared" si="11"/>
        <v>3692</v>
      </c>
      <c r="N71" s="1089">
        <v>3692</v>
      </c>
      <c r="P71" s="556"/>
    </row>
    <row r="72" spans="1:18" s="19" customFormat="1" ht="14.1" customHeight="1">
      <c r="A72" s="1213" t="s">
        <v>94</v>
      </c>
      <c r="B72" s="1214"/>
      <c r="C72" s="1215"/>
      <c r="D72" s="1227" t="s">
        <v>96</v>
      </c>
      <c r="E72" s="843" t="s">
        <v>477</v>
      </c>
      <c r="F72" s="50">
        <v>1000</v>
      </c>
      <c r="G72" s="51">
        <v>600</v>
      </c>
      <c r="H72" s="52">
        <v>50</v>
      </c>
      <c r="I72" s="53">
        <v>8</v>
      </c>
      <c r="J72" s="54">
        <f t="shared" ref="J72:J88" si="12">F72*G72*I72/1000000</f>
        <v>4.8</v>
      </c>
      <c r="K72" s="54">
        <f t="shared" ref="K72:K88" si="13">F72*G72*H72*I72/1000000000</f>
        <v>0.24</v>
      </c>
      <c r="L72" s="47">
        <f t="shared" ref="L72:L88" si="14">M72*K72/J72</f>
        <v>181.1</v>
      </c>
      <c r="M72" s="444">
        <f t="shared" ref="M72:M88" si="15">N72*(100%-$M$6)</f>
        <v>3622</v>
      </c>
      <c r="N72" s="47">
        <v>3622</v>
      </c>
      <c r="O72" s="553"/>
      <c r="P72" s="556"/>
      <c r="Q72" s="553"/>
      <c r="R72" s="553"/>
    </row>
    <row r="73" spans="1:18" s="19" customFormat="1" ht="14.1" customHeight="1">
      <c r="A73" s="1216"/>
      <c r="B73" s="1217"/>
      <c r="C73" s="1218"/>
      <c r="D73" s="1228"/>
      <c r="E73" s="844" t="s">
        <v>477</v>
      </c>
      <c r="F73" s="48">
        <v>1000</v>
      </c>
      <c r="G73" s="13">
        <v>600</v>
      </c>
      <c r="H73" s="14">
        <v>60</v>
      </c>
      <c r="I73" s="15">
        <v>6</v>
      </c>
      <c r="J73" s="55">
        <f t="shared" si="12"/>
        <v>3.6</v>
      </c>
      <c r="K73" s="55">
        <f t="shared" si="13"/>
        <v>0.216</v>
      </c>
      <c r="L73" s="61">
        <f t="shared" si="14"/>
        <v>217.32</v>
      </c>
      <c r="M73" s="436">
        <f t="shared" si="15"/>
        <v>3622</v>
      </c>
      <c r="N73" s="11">
        <v>3622</v>
      </c>
      <c r="O73" s="553"/>
      <c r="P73" s="556"/>
      <c r="Q73" s="553"/>
      <c r="R73" s="553"/>
    </row>
    <row r="74" spans="1:18" s="19" customFormat="1" ht="14.1" customHeight="1">
      <c r="A74" s="1216"/>
      <c r="B74" s="1217"/>
      <c r="C74" s="1218"/>
      <c r="D74" s="1228"/>
      <c r="E74" s="844" t="s">
        <v>477</v>
      </c>
      <c r="F74" s="48">
        <v>1000</v>
      </c>
      <c r="G74" s="13">
        <v>600</v>
      </c>
      <c r="H74" s="14">
        <v>70</v>
      </c>
      <c r="I74" s="15">
        <v>6</v>
      </c>
      <c r="J74" s="55">
        <f t="shared" si="12"/>
        <v>3.6</v>
      </c>
      <c r="K74" s="55">
        <f t="shared" si="13"/>
        <v>0.252</v>
      </c>
      <c r="L74" s="61">
        <f t="shared" si="14"/>
        <v>253.54</v>
      </c>
      <c r="M74" s="436">
        <f t="shared" si="15"/>
        <v>3622</v>
      </c>
      <c r="N74" s="11">
        <v>3622</v>
      </c>
      <c r="O74" s="553"/>
      <c r="P74" s="556"/>
      <c r="Q74" s="553"/>
      <c r="R74" s="553"/>
    </row>
    <row r="75" spans="1:18" s="19" customFormat="1" ht="14.1" customHeight="1">
      <c r="A75" s="1216"/>
      <c r="B75" s="1217"/>
      <c r="C75" s="1218"/>
      <c r="D75" s="1228"/>
      <c r="E75" s="844" t="s">
        <v>477</v>
      </c>
      <c r="F75" s="48">
        <v>1000</v>
      </c>
      <c r="G75" s="13">
        <v>600</v>
      </c>
      <c r="H75" s="14">
        <v>75</v>
      </c>
      <c r="I75" s="15">
        <v>6</v>
      </c>
      <c r="J75" s="55">
        <f t="shared" si="12"/>
        <v>3.6</v>
      </c>
      <c r="K75" s="55">
        <f t="shared" si="13"/>
        <v>0.27</v>
      </c>
      <c r="L75" s="61">
        <f t="shared" si="14"/>
        <v>271.65000000000003</v>
      </c>
      <c r="M75" s="436">
        <f t="shared" si="15"/>
        <v>3622</v>
      </c>
      <c r="N75" s="11">
        <v>3622</v>
      </c>
      <c r="O75" s="553"/>
      <c r="P75" s="556"/>
      <c r="Q75" s="553"/>
      <c r="R75" s="553"/>
    </row>
    <row r="76" spans="1:18" s="19" customFormat="1" ht="14.1" customHeight="1">
      <c r="A76" s="1219"/>
      <c r="B76" s="1217"/>
      <c r="C76" s="1218"/>
      <c r="D76" s="1228"/>
      <c r="E76" s="844" t="s">
        <v>477</v>
      </c>
      <c r="F76" s="48">
        <v>1000</v>
      </c>
      <c r="G76" s="13">
        <v>600</v>
      </c>
      <c r="H76" s="14">
        <v>80</v>
      </c>
      <c r="I76" s="15">
        <v>6</v>
      </c>
      <c r="J76" s="55">
        <f t="shared" si="12"/>
        <v>3.6</v>
      </c>
      <c r="K76" s="55">
        <f t="shared" si="13"/>
        <v>0.28799999999999998</v>
      </c>
      <c r="L76" s="61">
        <f t="shared" si="14"/>
        <v>289.76</v>
      </c>
      <c r="M76" s="436">
        <f t="shared" si="15"/>
        <v>3622</v>
      </c>
      <c r="N76" s="11">
        <v>3622</v>
      </c>
      <c r="O76" s="553"/>
      <c r="P76" s="556"/>
      <c r="Q76" s="553"/>
      <c r="R76" s="553"/>
    </row>
    <row r="77" spans="1:18" s="19" customFormat="1" ht="14.1" customHeight="1">
      <c r="A77" s="1219"/>
      <c r="B77" s="1217"/>
      <c r="C77" s="1218"/>
      <c r="D77" s="1228" t="s">
        <v>217</v>
      </c>
      <c r="E77" s="844" t="s">
        <v>477</v>
      </c>
      <c r="F77" s="48">
        <v>1000</v>
      </c>
      <c r="G77" s="13">
        <v>600</v>
      </c>
      <c r="H77" s="14">
        <v>90</v>
      </c>
      <c r="I77" s="15">
        <v>4</v>
      </c>
      <c r="J77" s="55">
        <f t="shared" si="12"/>
        <v>2.4</v>
      </c>
      <c r="K77" s="55">
        <f t="shared" si="13"/>
        <v>0.216</v>
      </c>
      <c r="L77" s="61">
        <f t="shared" si="14"/>
        <v>325.98</v>
      </c>
      <c r="M77" s="436">
        <f t="shared" si="15"/>
        <v>3622</v>
      </c>
      <c r="N77" s="11">
        <v>3622</v>
      </c>
      <c r="O77" s="553"/>
      <c r="P77" s="556"/>
      <c r="Q77" s="553"/>
      <c r="R77" s="553"/>
    </row>
    <row r="78" spans="1:18" s="19" customFormat="1" ht="14.1" customHeight="1">
      <c r="A78" s="1219"/>
      <c r="B78" s="1217"/>
      <c r="C78" s="1218"/>
      <c r="D78" s="1228"/>
      <c r="E78" s="844" t="s">
        <v>477</v>
      </c>
      <c r="F78" s="48">
        <v>1000</v>
      </c>
      <c r="G78" s="13">
        <v>600</v>
      </c>
      <c r="H78" s="14">
        <v>100</v>
      </c>
      <c r="I78" s="15">
        <v>4</v>
      </c>
      <c r="J78" s="55">
        <f t="shared" si="12"/>
        <v>2.4</v>
      </c>
      <c r="K78" s="55">
        <f t="shared" si="13"/>
        <v>0.24</v>
      </c>
      <c r="L78" s="61">
        <f t="shared" si="14"/>
        <v>362.2</v>
      </c>
      <c r="M78" s="436">
        <f t="shared" si="15"/>
        <v>3622</v>
      </c>
      <c r="N78" s="11">
        <v>3622</v>
      </c>
      <c r="O78" s="553"/>
      <c r="P78" s="556"/>
      <c r="Q78" s="553"/>
      <c r="R78" s="553"/>
    </row>
    <row r="79" spans="1:18" s="19" customFormat="1" ht="14.1" customHeight="1">
      <c r="A79" s="1219"/>
      <c r="B79" s="1217"/>
      <c r="C79" s="1218"/>
      <c r="D79" s="1228"/>
      <c r="E79" s="844" t="s">
        <v>477</v>
      </c>
      <c r="F79" s="48">
        <v>1000</v>
      </c>
      <c r="G79" s="13">
        <v>600</v>
      </c>
      <c r="H79" s="14">
        <v>110</v>
      </c>
      <c r="I79" s="15">
        <v>4</v>
      </c>
      <c r="J79" s="55">
        <f t="shared" si="12"/>
        <v>2.4</v>
      </c>
      <c r="K79" s="55">
        <f t="shared" si="13"/>
        <v>0.26400000000000001</v>
      </c>
      <c r="L79" s="61">
        <f t="shared" si="14"/>
        <v>398.42000000000007</v>
      </c>
      <c r="M79" s="436">
        <f t="shared" si="15"/>
        <v>3622</v>
      </c>
      <c r="N79" s="11">
        <v>3622</v>
      </c>
      <c r="O79" s="553"/>
      <c r="P79" s="556"/>
      <c r="Q79" s="553"/>
      <c r="R79" s="553"/>
    </row>
    <row r="80" spans="1:18" s="19" customFormat="1" ht="14.1" customHeight="1">
      <c r="A80" s="1219"/>
      <c r="B80" s="1217"/>
      <c r="C80" s="1218"/>
      <c r="D80" s="835"/>
      <c r="E80" s="844" t="s">
        <v>477</v>
      </c>
      <c r="F80" s="48">
        <v>1000</v>
      </c>
      <c r="G80" s="13">
        <v>600</v>
      </c>
      <c r="H80" s="14">
        <v>120</v>
      </c>
      <c r="I80" s="15">
        <v>3</v>
      </c>
      <c r="J80" s="55">
        <f t="shared" si="12"/>
        <v>1.8</v>
      </c>
      <c r="K80" s="55">
        <f t="shared" si="13"/>
        <v>0.216</v>
      </c>
      <c r="L80" s="61">
        <f t="shared" si="14"/>
        <v>434.64</v>
      </c>
      <c r="M80" s="436">
        <f t="shared" si="15"/>
        <v>3622</v>
      </c>
      <c r="N80" s="11">
        <v>3622</v>
      </c>
      <c r="O80" s="553"/>
      <c r="P80" s="556"/>
      <c r="Q80" s="553"/>
      <c r="R80" s="553"/>
    </row>
    <row r="81" spans="1:18" s="19" customFormat="1" ht="14.1" customHeight="1">
      <c r="A81" s="1219"/>
      <c r="B81" s="1217"/>
      <c r="C81" s="1218"/>
      <c r="D81" s="835"/>
      <c r="E81" s="844" t="s">
        <v>477</v>
      </c>
      <c r="F81" s="48">
        <v>1000</v>
      </c>
      <c r="G81" s="13">
        <v>600</v>
      </c>
      <c r="H81" s="14">
        <v>130</v>
      </c>
      <c r="I81" s="15">
        <v>3</v>
      </c>
      <c r="J81" s="55">
        <f t="shared" si="12"/>
        <v>1.8</v>
      </c>
      <c r="K81" s="55">
        <f t="shared" si="13"/>
        <v>0.23400000000000001</v>
      </c>
      <c r="L81" s="61">
        <f t="shared" si="14"/>
        <v>470.86</v>
      </c>
      <c r="M81" s="436">
        <f t="shared" si="15"/>
        <v>3622</v>
      </c>
      <c r="N81" s="11">
        <v>3622</v>
      </c>
      <c r="O81" s="553"/>
      <c r="P81" s="556"/>
      <c r="Q81" s="553"/>
      <c r="R81" s="553"/>
    </row>
    <row r="82" spans="1:18" s="19" customFormat="1" ht="14.1" customHeight="1">
      <c r="A82" s="1219"/>
      <c r="B82" s="1217"/>
      <c r="C82" s="1218"/>
      <c r="D82" s="835"/>
      <c r="E82" s="844" t="s">
        <v>477</v>
      </c>
      <c r="F82" s="48">
        <v>1000</v>
      </c>
      <c r="G82" s="13">
        <v>600</v>
      </c>
      <c r="H82" s="14">
        <v>140</v>
      </c>
      <c r="I82" s="15">
        <v>3</v>
      </c>
      <c r="J82" s="55">
        <f t="shared" si="12"/>
        <v>1.8</v>
      </c>
      <c r="K82" s="55">
        <f t="shared" si="13"/>
        <v>0.252</v>
      </c>
      <c r="L82" s="61">
        <f t="shared" si="14"/>
        <v>507.08</v>
      </c>
      <c r="M82" s="436">
        <f t="shared" si="15"/>
        <v>3622</v>
      </c>
      <c r="N82" s="11">
        <v>3622</v>
      </c>
      <c r="O82" s="553"/>
      <c r="P82" s="556"/>
      <c r="Q82" s="553"/>
      <c r="R82" s="553"/>
    </row>
    <row r="83" spans="1:18" s="19" customFormat="1" ht="14.1" customHeight="1">
      <c r="A83" s="1219"/>
      <c r="B83" s="1217"/>
      <c r="C83" s="1218"/>
      <c r="D83" s="835"/>
      <c r="E83" s="844" t="s">
        <v>477</v>
      </c>
      <c r="F83" s="48">
        <v>1000</v>
      </c>
      <c r="G83" s="13">
        <v>600</v>
      </c>
      <c r="H83" s="14">
        <v>150</v>
      </c>
      <c r="I83" s="15">
        <v>3</v>
      </c>
      <c r="J83" s="55">
        <f t="shared" si="12"/>
        <v>1.8</v>
      </c>
      <c r="K83" s="55">
        <f t="shared" si="13"/>
        <v>0.27</v>
      </c>
      <c r="L83" s="61">
        <f t="shared" si="14"/>
        <v>543.30000000000007</v>
      </c>
      <c r="M83" s="436">
        <f t="shared" si="15"/>
        <v>3622</v>
      </c>
      <c r="N83" s="11">
        <v>3622</v>
      </c>
      <c r="O83" s="553"/>
      <c r="P83" s="556"/>
      <c r="Q83" s="553"/>
      <c r="R83" s="553"/>
    </row>
    <row r="84" spans="1:18" s="19" customFormat="1" ht="14.1" customHeight="1">
      <c r="A84" s="1219"/>
      <c r="B84" s="1217"/>
      <c r="C84" s="1218"/>
      <c r="D84" s="835"/>
      <c r="E84" s="844" t="s">
        <v>477</v>
      </c>
      <c r="F84" s="48">
        <v>1000</v>
      </c>
      <c r="G84" s="13">
        <v>600</v>
      </c>
      <c r="H84" s="14">
        <v>160</v>
      </c>
      <c r="I84" s="15">
        <v>3</v>
      </c>
      <c r="J84" s="55">
        <f t="shared" si="12"/>
        <v>1.8</v>
      </c>
      <c r="K84" s="55">
        <f t="shared" si="13"/>
        <v>0.28799999999999998</v>
      </c>
      <c r="L84" s="61">
        <f t="shared" si="14"/>
        <v>579.52</v>
      </c>
      <c r="M84" s="436">
        <f t="shared" si="15"/>
        <v>3622</v>
      </c>
      <c r="N84" s="11">
        <v>3622</v>
      </c>
      <c r="O84" s="553"/>
      <c r="P84" s="556"/>
      <c r="Q84" s="553"/>
      <c r="R84" s="553"/>
    </row>
    <row r="85" spans="1:18" s="19" customFormat="1" ht="14.1" customHeight="1">
      <c r="A85" s="1219"/>
      <c r="B85" s="1217"/>
      <c r="C85" s="1218"/>
      <c r="D85" s="835"/>
      <c r="E85" s="844" t="s">
        <v>477</v>
      </c>
      <c r="F85" s="48">
        <v>1000</v>
      </c>
      <c r="G85" s="13">
        <v>600</v>
      </c>
      <c r="H85" s="14">
        <v>170</v>
      </c>
      <c r="I85" s="15">
        <v>2</v>
      </c>
      <c r="J85" s="55">
        <f t="shared" si="12"/>
        <v>1.2</v>
      </c>
      <c r="K85" s="55">
        <f t="shared" si="13"/>
        <v>0.20399999999999999</v>
      </c>
      <c r="L85" s="61">
        <f t="shared" si="14"/>
        <v>615.74</v>
      </c>
      <c r="M85" s="436">
        <f t="shared" si="15"/>
        <v>3622</v>
      </c>
      <c r="N85" s="11">
        <v>3622</v>
      </c>
      <c r="O85" s="553"/>
      <c r="P85" s="556"/>
      <c r="Q85" s="553"/>
      <c r="R85" s="553"/>
    </row>
    <row r="86" spans="1:18" s="19" customFormat="1" ht="14.1" customHeight="1">
      <c r="A86" s="1219"/>
      <c r="B86" s="1217"/>
      <c r="C86" s="1218"/>
      <c r="D86" s="835"/>
      <c r="E86" s="844" t="s">
        <v>477</v>
      </c>
      <c r="F86" s="48">
        <v>1000</v>
      </c>
      <c r="G86" s="13">
        <v>600</v>
      </c>
      <c r="H86" s="14">
        <v>180</v>
      </c>
      <c r="I86" s="15">
        <v>2</v>
      </c>
      <c r="J86" s="55">
        <f t="shared" si="12"/>
        <v>1.2</v>
      </c>
      <c r="K86" s="55">
        <f t="shared" si="13"/>
        <v>0.216</v>
      </c>
      <c r="L86" s="61">
        <f t="shared" si="14"/>
        <v>651.96</v>
      </c>
      <c r="M86" s="436">
        <f t="shared" si="15"/>
        <v>3622</v>
      </c>
      <c r="N86" s="11">
        <v>3622</v>
      </c>
      <c r="O86" s="553"/>
      <c r="P86" s="556"/>
      <c r="Q86" s="553"/>
      <c r="R86" s="553"/>
    </row>
    <row r="87" spans="1:18" s="19" customFormat="1" ht="14.1" customHeight="1">
      <c r="A87" s="1219"/>
      <c r="B87" s="1217"/>
      <c r="C87" s="1218"/>
      <c r="D87" s="835"/>
      <c r="E87" s="844" t="s">
        <v>477</v>
      </c>
      <c r="F87" s="48">
        <v>1000</v>
      </c>
      <c r="G87" s="13">
        <v>600</v>
      </c>
      <c r="H87" s="14">
        <v>190</v>
      </c>
      <c r="I87" s="15">
        <v>2</v>
      </c>
      <c r="J87" s="55">
        <f t="shared" si="12"/>
        <v>1.2</v>
      </c>
      <c r="K87" s="55">
        <f t="shared" si="13"/>
        <v>0.22800000000000001</v>
      </c>
      <c r="L87" s="61">
        <f t="shared" si="14"/>
        <v>688.18000000000006</v>
      </c>
      <c r="M87" s="436">
        <f t="shared" si="15"/>
        <v>3622</v>
      </c>
      <c r="N87" s="11">
        <v>3622</v>
      </c>
      <c r="O87" s="553"/>
      <c r="P87" s="556"/>
      <c r="Q87" s="553"/>
      <c r="R87" s="553"/>
    </row>
    <row r="88" spans="1:18" s="19" customFormat="1" ht="14.1" customHeight="1">
      <c r="A88" s="1220"/>
      <c r="B88" s="1221"/>
      <c r="C88" s="1222"/>
      <c r="D88" s="24"/>
      <c r="E88" s="845" t="s">
        <v>477</v>
      </c>
      <c r="F88" s="75">
        <v>1000</v>
      </c>
      <c r="G88" s="76">
        <v>600</v>
      </c>
      <c r="H88" s="77">
        <v>200</v>
      </c>
      <c r="I88" s="78">
        <v>2</v>
      </c>
      <c r="J88" s="79">
        <f t="shared" si="12"/>
        <v>1.2</v>
      </c>
      <c r="K88" s="79">
        <f t="shared" si="13"/>
        <v>0.24</v>
      </c>
      <c r="L88" s="67">
        <f t="shared" si="14"/>
        <v>724.4</v>
      </c>
      <c r="M88" s="542">
        <f t="shared" si="15"/>
        <v>3622</v>
      </c>
      <c r="N88" s="68">
        <v>3622</v>
      </c>
      <c r="O88" s="553"/>
      <c r="P88" s="556"/>
      <c r="Q88" s="553"/>
      <c r="R88" s="553"/>
    </row>
    <row r="89" spans="1:18" s="19" customFormat="1" ht="18" customHeight="1">
      <c r="A89" s="1211" t="s">
        <v>57</v>
      </c>
      <c r="B89" s="1212"/>
      <c r="C89" s="1212"/>
      <c r="D89" s="1212"/>
      <c r="E89" s="1232"/>
      <c r="F89" s="1232"/>
      <c r="G89" s="1232"/>
      <c r="H89" s="1232"/>
      <c r="I89" s="1232"/>
      <c r="J89" s="1232"/>
      <c r="K89" s="1232"/>
      <c r="L89" s="1232"/>
      <c r="M89" s="1233"/>
      <c r="N89" s="1073">
        <v>0</v>
      </c>
      <c r="O89" s="553"/>
      <c r="P89" s="556"/>
    </row>
    <row r="90" spans="1:18" s="19" customFormat="1" ht="14.1" customHeight="1">
      <c r="A90" s="1213" t="s">
        <v>14</v>
      </c>
      <c r="B90" s="1223"/>
      <c r="C90" s="1253"/>
      <c r="D90" s="32" t="s">
        <v>46</v>
      </c>
      <c r="E90" s="912" t="s">
        <v>478</v>
      </c>
      <c r="F90" s="872">
        <v>1000</v>
      </c>
      <c r="G90" s="873">
        <v>600</v>
      </c>
      <c r="H90" s="874">
        <v>25</v>
      </c>
      <c r="I90" s="875">
        <v>8</v>
      </c>
      <c r="J90" s="876">
        <f t="shared" si="8"/>
        <v>4.8</v>
      </c>
      <c r="K90" s="876">
        <f t="shared" si="9"/>
        <v>0.12</v>
      </c>
      <c r="L90" s="877">
        <f>M90/1000*H90</f>
        <v>166.875</v>
      </c>
      <c r="M90" s="877">
        <f>N90*(100%-$M$6)</f>
        <v>6675</v>
      </c>
      <c r="N90" s="47">
        <v>6675</v>
      </c>
      <c r="O90" s="553"/>
      <c r="P90" s="556"/>
      <c r="Q90" s="553"/>
      <c r="R90" s="553"/>
    </row>
    <row r="91" spans="1:18" s="19" customFormat="1" ht="14.1" customHeight="1">
      <c r="A91" s="1216"/>
      <c r="B91" s="1224"/>
      <c r="C91" s="1254"/>
      <c r="D91" s="33"/>
      <c r="E91" s="852" t="s">
        <v>477</v>
      </c>
      <c r="F91" s="48">
        <v>1000</v>
      </c>
      <c r="G91" s="13">
        <v>600</v>
      </c>
      <c r="H91" s="14">
        <v>30</v>
      </c>
      <c r="I91" s="15">
        <v>8</v>
      </c>
      <c r="J91" s="55">
        <f t="shared" si="8"/>
        <v>4.8</v>
      </c>
      <c r="K91" s="55">
        <f t="shared" si="9"/>
        <v>0.14399999999999999</v>
      </c>
      <c r="L91" s="11">
        <f>M91/1000*H91</f>
        <v>206.28</v>
      </c>
      <c r="M91" s="436">
        <f t="shared" si="11"/>
        <v>6876</v>
      </c>
      <c r="N91" s="11">
        <v>6876</v>
      </c>
      <c r="O91" s="553"/>
      <c r="P91" s="556"/>
      <c r="Q91" s="553"/>
      <c r="R91" s="553"/>
    </row>
    <row r="92" spans="1:18" s="19" customFormat="1" ht="14.1" customHeight="1">
      <c r="A92" s="1216"/>
      <c r="B92" s="1224"/>
      <c r="C92" s="1254"/>
      <c r="D92" s="1241"/>
      <c r="E92" s="852" t="s">
        <v>477</v>
      </c>
      <c r="F92" s="48">
        <v>1000</v>
      </c>
      <c r="G92" s="13">
        <v>600</v>
      </c>
      <c r="H92" s="14">
        <v>40</v>
      </c>
      <c r="I92" s="15">
        <v>6</v>
      </c>
      <c r="J92" s="55">
        <f t="shared" si="8"/>
        <v>3.6</v>
      </c>
      <c r="K92" s="55">
        <f t="shared" si="9"/>
        <v>0.14399999999999999</v>
      </c>
      <c r="L92" s="11">
        <f>M92/1000*H92</f>
        <v>275.04000000000002</v>
      </c>
      <c r="M92" s="436">
        <f t="shared" si="11"/>
        <v>6876</v>
      </c>
      <c r="N92" s="11">
        <v>6876</v>
      </c>
      <c r="O92" s="553"/>
      <c r="P92" s="556"/>
      <c r="Q92" s="553"/>
      <c r="R92" s="553"/>
    </row>
    <row r="93" spans="1:18" s="19" customFormat="1" ht="14.1" customHeight="1">
      <c r="A93" s="1216"/>
      <c r="B93" s="1224"/>
      <c r="C93" s="1254"/>
      <c r="D93" s="1241"/>
      <c r="E93" s="928" t="s">
        <v>481</v>
      </c>
      <c r="F93" s="858">
        <v>1000</v>
      </c>
      <c r="G93" s="859">
        <v>600</v>
      </c>
      <c r="H93" s="860">
        <v>50</v>
      </c>
      <c r="I93" s="861">
        <v>4</v>
      </c>
      <c r="J93" s="862">
        <f t="shared" si="8"/>
        <v>2.4</v>
      </c>
      <c r="K93" s="862">
        <f t="shared" si="9"/>
        <v>0.12</v>
      </c>
      <c r="L93" s="864">
        <f t="shared" ref="L93:L108" si="16">M93*K93/J93</f>
        <v>340.45</v>
      </c>
      <c r="M93" s="864">
        <f t="shared" si="11"/>
        <v>6809</v>
      </c>
      <c r="N93" s="11">
        <v>6809</v>
      </c>
      <c r="O93" s="553"/>
      <c r="P93" s="556"/>
      <c r="Q93" s="553"/>
      <c r="R93" s="553"/>
    </row>
    <row r="94" spans="1:18" s="19" customFormat="1" ht="14.1" customHeight="1">
      <c r="A94" s="1216"/>
      <c r="B94" s="1224"/>
      <c r="C94" s="1254"/>
      <c r="D94" s="1241"/>
      <c r="E94" s="852" t="s">
        <v>477</v>
      </c>
      <c r="F94" s="48">
        <v>1000</v>
      </c>
      <c r="G94" s="13">
        <v>600</v>
      </c>
      <c r="H94" s="14">
        <v>60</v>
      </c>
      <c r="I94" s="15">
        <v>4</v>
      </c>
      <c r="J94" s="55">
        <f t="shared" si="8"/>
        <v>2.4</v>
      </c>
      <c r="K94" s="55">
        <f t="shared" si="9"/>
        <v>0.14399999999999999</v>
      </c>
      <c r="L94" s="11">
        <f t="shared" si="16"/>
        <v>412.55999999999995</v>
      </c>
      <c r="M94" s="436">
        <f t="shared" si="11"/>
        <v>6876</v>
      </c>
      <c r="N94" s="11">
        <v>6876</v>
      </c>
      <c r="O94" s="553"/>
      <c r="P94" s="556"/>
      <c r="Q94" s="553"/>
      <c r="R94" s="553"/>
    </row>
    <row r="95" spans="1:18" s="19" customFormat="1" ht="14.1" customHeight="1">
      <c r="A95" s="1216"/>
      <c r="B95" s="1224"/>
      <c r="C95" s="1254"/>
      <c r="D95" s="46"/>
      <c r="E95" s="853" t="s">
        <v>477</v>
      </c>
      <c r="F95" s="48">
        <v>1000</v>
      </c>
      <c r="G95" s="13">
        <v>600</v>
      </c>
      <c r="H95" s="14">
        <v>70</v>
      </c>
      <c r="I95" s="15">
        <v>4</v>
      </c>
      <c r="J95" s="55">
        <f t="shared" si="8"/>
        <v>2.4</v>
      </c>
      <c r="K95" s="55">
        <f t="shared" si="9"/>
        <v>0.16800000000000001</v>
      </c>
      <c r="L95" s="11">
        <f t="shared" si="16"/>
        <v>481.32000000000005</v>
      </c>
      <c r="M95" s="436">
        <f t="shared" si="11"/>
        <v>6876</v>
      </c>
      <c r="N95" s="11">
        <v>6876</v>
      </c>
      <c r="O95" s="553"/>
      <c r="P95" s="556"/>
      <c r="Q95" s="553"/>
      <c r="R95" s="553"/>
    </row>
    <row r="96" spans="1:18" s="19" customFormat="1" ht="14.1" customHeight="1">
      <c r="A96" s="1216"/>
      <c r="B96" s="1224"/>
      <c r="C96" s="1254"/>
      <c r="D96" s="1241"/>
      <c r="E96" s="852" t="s">
        <v>477</v>
      </c>
      <c r="F96" s="48">
        <v>1000</v>
      </c>
      <c r="G96" s="13">
        <v>600</v>
      </c>
      <c r="H96" s="14">
        <v>80</v>
      </c>
      <c r="I96" s="448">
        <v>3</v>
      </c>
      <c r="J96" s="435">
        <f t="shared" si="8"/>
        <v>1.8</v>
      </c>
      <c r="K96" s="55">
        <f t="shared" si="9"/>
        <v>0.14399999999999999</v>
      </c>
      <c r="L96" s="11">
        <f t="shared" si="16"/>
        <v>550.07999999999993</v>
      </c>
      <c r="M96" s="436">
        <f t="shared" si="11"/>
        <v>6876</v>
      </c>
      <c r="N96" s="11">
        <v>6876</v>
      </c>
      <c r="O96" s="553"/>
      <c r="P96" s="556"/>
      <c r="Q96" s="553"/>
      <c r="R96" s="553"/>
    </row>
    <row r="97" spans="1:18" s="19" customFormat="1" ht="14.1" customHeight="1">
      <c r="A97" s="1216"/>
      <c r="B97" s="1224"/>
      <c r="C97" s="1254"/>
      <c r="D97" s="1241"/>
      <c r="E97" s="852" t="s">
        <v>477</v>
      </c>
      <c r="F97" s="48">
        <v>1000</v>
      </c>
      <c r="G97" s="13">
        <v>600</v>
      </c>
      <c r="H97" s="14">
        <v>90</v>
      </c>
      <c r="I97" s="15">
        <v>2</v>
      </c>
      <c r="J97" s="55">
        <f t="shared" si="8"/>
        <v>1.2</v>
      </c>
      <c r="K97" s="55">
        <f t="shared" si="9"/>
        <v>0.108</v>
      </c>
      <c r="L97" s="11">
        <f t="shared" si="16"/>
        <v>618.84</v>
      </c>
      <c r="M97" s="436">
        <f t="shared" si="11"/>
        <v>6876</v>
      </c>
      <c r="N97" s="11">
        <v>6876</v>
      </c>
      <c r="O97" s="553"/>
      <c r="P97" s="556"/>
      <c r="Q97" s="553"/>
      <c r="R97" s="553"/>
    </row>
    <row r="98" spans="1:18" s="19" customFormat="1" ht="14.1" customHeight="1">
      <c r="A98" s="1216"/>
      <c r="B98" s="1224"/>
      <c r="C98" s="1254"/>
      <c r="D98" s="1241"/>
      <c r="E98" s="928" t="s">
        <v>481</v>
      </c>
      <c r="F98" s="858">
        <v>1000</v>
      </c>
      <c r="G98" s="859">
        <v>600</v>
      </c>
      <c r="H98" s="860">
        <v>100</v>
      </c>
      <c r="I98" s="861">
        <v>2</v>
      </c>
      <c r="J98" s="862">
        <f t="shared" si="8"/>
        <v>1.2</v>
      </c>
      <c r="K98" s="862">
        <f t="shared" si="9"/>
        <v>0.12</v>
      </c>
      <c r="L98" s="864">
        <f t="shared" si="16"/>
        <v>680.9</v>
      </c>
      <c r="M98" s="864">
        <f t="shared" si="11"/>
        <v>6809</v>
      </c>
      <c r="N98" s="11">
        <v>6809</v>
      </c>
      <c r="O98" s="553"/>
      <c r="P98" s="556"/>
      <c r="Q98" s="553"/>
      <c r="R98" s="553"/>
    </row>
    <row r="99" spans="1:18" s="19" customFormat="1" ht="14.1" customHeight="1">
      <c r="A99" s="1216"/>
      <c r="B99" s="1224"/>
      <c r="C99" s="1254"/>
      <c r="D99" s="46"/>
      <c r="E99" s="853" t="s">
        <v>477</v>
      </c>
      <c r="F99" s="48">
        <v>1000</v>
      </c>
      <c r="G99" s="13">
        <v>600</v>
      </c>
      <c r="H99" s="14">
        <v>110</v>
      </c>
      <c r="I99" s="15">
        <v>2</v>
      </c>
      <c r="J99" s="55">
        <f t="shared" si="8"/>
        <v>1.2</v>
      </c>
      <c r="K99" s="55">
        <f t="shared" si="9"/>
        <v>0.13200000000000001</v>
      </c>
      <c r="L99" s="11">
        <f t="shared" si="16"/>
        <v>756.36000000000013</v>
      </c>
      <c r="M99" s="436">
        <f t="shared" si="11"/>
        <v>6876</v>
      </c>
      <c r="N99" s="11">
        <v>6876</v>
      </c>
      <c r="O99" s="553"/>
      <c r="P99" s="556"/>
      <c r="Q99" s="553"/>
      <c r="R99" s="553"/>
    </row>
    <row r="100" spans="1:18" s="19" customFormat="1" ht="14.1" customHeight="1">
      <c r="A100" s="1216"/>
      <c r="B100" s="1224"/>
      <c r="C100" s="1254"/>
      <c r="D100" s="33"/>
      <c r="E100" s="852" t="s">
        <v>477</v>
      </c>
      <c r="F100" s="48">
        <v>1000</v>
      </c>
      <c r="G100" s="13">
        <v>600</v>
      </c>
      <c r="H100" s="14">
        <v>120</v>
      </c>
      <c r="I100" s="15">
        <v>2</v>
      </c>
      <c r="J100" s="55">
        <f t="shared" si="8"/>
        <v>1.2</v>
      </c>
      <c r="K100" s="55">
        <f t="shared" si="9"/>
        <v>0.14399999999999999</v>
      </c>
      <c r="L100" s="11">
        <f t="shared" si="16"/>
        <v>825.11999999999989</v>
      </c>
      <c r="M100" s="436">
        <f t="shared" si="11"/>
        <v>6876</v>
      </c>
      <c r="N100" s="11">
        <v>6876</v>
      </c>
      <c r="O100" s="553"/>
      <c r="P100" s="556"/>
      <c r="Q100" s="553"/>
      <c r="R100" s="553"/>
    </row>
    <row r="101" spans="1:18" s="19" customFormat="1" ht="14.1" customHeight="1">
      <c r="A101" s="1216"/>
      <c r="B101" s="1224"/>
      <c r="C101" s="1254"/>
      <c r="D101" s="33"/>
      <c r="E101" s="852" t="s">
        <v>477</v>
      </c>
      <c r="F101" s="48">
        <v>1000</v>
      </c>
      <c r="G101" s="13">
        <v>600</v>
      </c>
      <c r="H101" s="14">
        <v>130</v>
      </c>
      <c r="I101" s="15">
        <v>2</v>
      </c>
      <c r="J101" s="55">
        <f t="shared" si="8"/>
        <v>1.2</v>
      </c>
      <c r="K101" s="55">
        <f t="shared" si="9"/>
        <v>0.156</v>
      </c>
      <c r="L101" s="11">
        <f t="shared" si="16"/>
        <v>893.88</v>
      </c>
      <c r="M101" s="436">
        <f t="shared" si="11"/>
        <v>6876</v>
      </c>
      <c r="N101" s="11">
        <v>6876</v>
      </c>
      <c r="O101" s="553"/>
      <c r="P101" s="556"/>
      <c r="Q101" s="553"/>
      <c r="R101" s="553"/>
    </row>
    <row r="102" spans="1:18" s="19" customFormat="1" ht="14.1" customHeight="1">
      <c r="A102" s="1216"/>
      <c r="B102" s="1224"/>
      <c r="C102" s="1254"/>
      <c r="D102" s="33"/>
      <c r="E102" s="852" t="s">
        <v>477</v>
      </c>
      <c r="F102" s="48">
        <v>1000</v>
      </c>
      <c r="G102" s="13">
        <v>600</v>
      </c>
      <c r="H102" s="14">
        <v>140</v>
      </c>
      <c r="I102" s="15">
        <v>2</v>
      </c>
      <c r="J102" s="55">
        <f t="shared" si="8"/>
        <v>1.2</v>
      </c>
      <c r="K102" s="55">
        <f t="shared" si="9"/>
        <v>0.16800000000000001</v>
      </c>
      <c r="L102" s="11">
        <f t="shared" si="16"/>
        <v>962.6400000000001</v>
      </c>
      <c r="M102" s="436">
        <f t="shared" si="11"/>
        <v>6876</v>
      </c>
      <c r="N102" s="11">
        <v>6876</v>
      </c>
      <c r="O102" s="553"/>
      <c r="P102" s="556"/>
      <c r="Q102" s="553"/>
      <c r="R102" s="553"/>
    </row>
    <row r="103" spans="1:18" s="19" customFormat="1" ht="14.1" customHeight="1">
      <c r="A103" s="1216"/>
      <c r="B103" s="1224"/>
      <c r="C103" s="1254"/>
      <c r="D103" s="90"/>
      <c r="E103" s="853" t="s">
        <v>477</v>
      </c>
      <c r="F103" s="48">
        <v>1000</v>
      </c>
      <c r="G103" s="13">
        <v>600</v>
      </c>
      <c r="H103" s="14">
        <v>150</v>
      </c>
      <c r="I103" s="15">
        <v>2</v>
      </c>
      <c r="J103" s="55">
        <f t="shared" si="8"/>
        <v>1.2</v>
      </c>
      <c r="K103" s="55">
        <f t="shared" si="9"/>
        <v>0.18</v>
      </c>
      <c r="L103" s="11">
        <f t="shared" si="16"/>
        <v>1031.4000000000001</v>
      </c>
      <c r="M103" s="436">
        <f t="shared" si="11"/>
        <v>6876</v>
      </c>
      <c r="N103" s="11">
        <v>6876</v>
      </c>
      <c r="O103" s="553"/>
      <c r="P103" s="556"/>
      <c r="Q103" s="553"/>
      <c r="R103" s="553"/>
    </row>
    <row r="104" spans="1:18" s="19" customFormat="1" ht="14.1" customHeight="1">
      <c r="A104" s="1216"/>
      <c r="B104" s="1224"/>
      <c r="C104" s="1254"/>
      <c r="D104" s="90"/>
      <c r="E104" s="853" t="s">
        <v>477</v>
      </c>
      <c r="F104" s="48">
        <v>1000</v>
      </c>
      <c r="G104" s="13">
        <v>600</v>
      </c>
      <c r="H104" s="14">
        <v>160</v>
      </c>
      <c r="I104" s="15">
        <v>1</v>
      </c>
      <c r="J104" s="55">
        <f t="shared" si="8"/>
        <v>0.6</v>
      </c>
      <c r="K104" s="55">
        <f t="shared" si="9"/>
        <v>9.6000000000000002E-2</v>
      </c>
      <c r="L104" s="11">
        <f t="shared" si="16"/>
        <v>1100.1600000000001</v>
      </c>
      <c r="M104" s="436">
        <f t="shared" si="11"/>
        <v>6876</v>
      </c>
      <c r="N104" s="11">
        <v>6876</v>
      </c>
      <c r="O104" s="553"/>
      <c r="P104" s="556"/>
      <c r="Q104" s="553"/>
      <c r="R104" s="553"/>
    </row>
    <row r="105" spans="1:18" s="19" customFormat="1" ht="14.1" customHeight="1">
      <c r="A105" s="1216"/>
      <c r="B105" s="1224"/>
      <c r="C105" s="1254"/>
      <c r="D105" s="90"/>
      <c r="E105" s="853" t="s">
        <v>477</v>
      </c>
      <c r="F105" s="48">
        <v>1000</v>
      </c>
      <c r="G105" s="13">
        <v>600</v>
      </c>
      <c r="H105" s="14">
        <v>170</v>
      </c>
      <c r="I105" s="15">
        <v>1</v>
      </c>
      <c r="J105" s="55">
        <f t="shared" si="8"/>
        <v>0.6</v>
      </c>
      <c r="K105" s="55">
        <f t="shared" si="9"/>
        <v>0.10199999999999999</v>
      </c>
      <c r="L105" s="11">
        <f t="shared" si="16"/>
        <v>1168.92</v>
      </c>
      <c r="M105" s="436">
        <f t="shared" si="11"/>
        <v>6876</v>
      </c>
      <c r="N105" s="11">
        <v>6876</v>
      </c>
      <c r="O105" s="553"/>
      <c r="P105" s="556"/>
      <c r="Q105" s="553"/>
      <c r="R105" s="553"/>
    </row>
    <row r="106" spans="1:18" s="19" customFormat="1" ht="14.1" customHeight="1">
      <c r="A106" s="1216"/>
      <c r="B106" s="1224"/>
      <c r="C106" s="1254"/>
      <c r="D106" s="90"/>
      <c r="E106" s="853" t="s">
        <v>477</v>
      </c>
      <c r="F106" s="48">
        <v>1000</v>
      </c>
      <c r="G106" s="13">
        <v>600</v>
      </c>
      <c r="H106" s="14">
        <v>180</v>
      </c>
      <c r="I106" s="15">
        <v>1</v>
      </c>
      <c r="J106" s="55">
        <f t="shared" si="8"/>
        <v>0.6</v>
      </c>
      <c r="K106" s="55">
        <f t="shared" si="9"/>
        <v>0.108</v>
      </c>
      <c r="L106" s="11">
        <f t="shared" si="16"/>
        <v>1237.68</v>
      </c>
      <c r="M106" s="436">
        <f t="shared" si="11"/>
        <v>6876</v>
      </c>
      <c r="N106" s="11">
        <v>6876</v>
      </c>
      <c r="O106" s="553"/>
      <c r="P106" s="556"/>
      <c r="Q106" s="553"/>
      <c r="R106" s="553"/>
    </row>
    <row r="107" spans="1:18" s="19" customFormat="1" ht="14.1" customHeight="1">
      <c r="A107" s="1216"/>
      <c r="B107" s="1224"/>
      <c r="C107" s="1254"/>
      <c r="D107" s="90"/>
      <c r="E107" s="853" t="s">
        <v>477</v>
      </c>
      <c r="F107" s="48">
        <v>1000</v>
      </c>
      <c r="G107" s="13">
        <v>600</v>
      </c>
      <c r="H107" s="14">
        <v>190</v>
      </c>
      <c r="I107" s="15">
        <v>1</v>
      </c>
      <c r="J107" s="55">
        <f t="shared" si="8"/>
        <v>0.6</v>
      </c>
      <c r="K107" s="55">
        <f t="shared" si="9"/>
        <v>0.114</v>
      </c>
      <c r="L107" s="11">
        <f t="shared" si="16"/>
        <v>1306.44</v>
      </c>
      <c r="M107" s="436">
        <f t="shared" si="11"/>
        <v>6876</v>
      </c>
      <c r="N107" s="11">
        <v>6876</v>
      </c>
      <c r="O107" s="553"/>
      <c r="P107" s="556"/>
      <c r="Q107" s="553"/>
      <c r="R107" s="553"/>
    </row>
    <row r="108" spans="1:18" s="19" customFormat="1" ht="14.1" customHeight="1">
      <c r="A108" s="1225"/>
      <c r="B108" s="1226"/>
      <c r="C108" s="1255"/>
      <c r="D108" s="91"/>
      <c r="E108" s="854" t="s">
        <v>477</v>
      </c>
      <c r="F108" s="75">
        <v>1000</v>
      </c>
      <c r="G108" s="76">
        <v>600</v>
      </c>
      <c r="H108" s="77">
        <v>200</v>
      </c>
      <c r="I108" s="78">
        <v>1</v>
      </c>
      <c r="J108" s="79">
        <f t="shared" si="8"/>
        <v>0.6</v>
      </c>
      <c r="K108" s="79">
        <f t="shared" si="9"/>
        <v>0.12</v>
      </c>
      <c r="L108" s="68">
        <f t="shared" si="16"/>
        <v>1375.2</v>
      </c>
      <c r="M108" s="542">
        <f t="shared" si="11"/>
        <v>6876</v>
      </c>
      <c r="N108" s="68">
        <v>6876</v>
      </c>
      <c r="O108" s="553"/>
      <c r="P108" s="556"/>
      <c r="Q108" s="553"/>
      <c r="R108" s="553"/>
    </row>
    <row r="109" spans="1:18" s="19" customFormat="1" ht="18" customHeight="1">
      <c r="A109" s="1211" t="s">
        <v>27</v>
      </c>
      <c r="B109" s="1212"/>
      <c r="C109" s="1212"/>
      <c r="D109" s="1212"/>
      <c r="E109" s="1232"/>
      <c r="F109" s="1232"/>
      <c r="G109" s="1232"/>
      <c r="H109" s="1232"/>
      <c r="I109" s="1232"/>
      <c r="J109" s="1232"/>
      <c r="K109" s="1232"/>
      <c r="L109" s="1232"/>
      <c r="M109" s="1233"/>
      <c r="N109" s="1073">
        <v>0</v>
      </c>
      <c r="O109" s="553"/>
      <c r="Q109" s="553"/>
      <c r="R109" s="553"/>
    </row>
    <row r="110" spans="1:18" s="19" customFormat="1" ht="14.1" customHeight="1">
      <c r="A110" s="1213" t="s">
        <v>15</v>
      </c>
      <c r="B110" s="1223"/>
      <c r="C110" s="1253"/>
      <c r="D110" s="32" t="s">
        <v>46</v>
      </c>
      <c r="E110" s="851" t="s">
        <v>477</v>
      </c>
      <c r="F110" s="50">
        <v>1000</v>
      </c>
      <c r="G110" s="51">
        <v>600</v>
      </c>
      <c r="H110" s="52">
        <v>25</v>
      </c>
      <c r="I110" s="53">
        <v>8</v>
      </c>
      <c r="J110" s="54">
        <f t="shared" ref="J110:J128" si="17">F110*G110*I110/1000000</f>
        <v>4.8</v>
      </c>
      <c r="K110" s="54">
        <f t="shared" ref="K110:K128" si="18">F110*G110*H110*I110/1000000000</f>
        <v>0.12</v>
      </c>
      <c r="L110" s="47">
        <f t="shared" ref="L110:L128" si="19">M110*K110/J110</f>
        <v>202.2</v>
      </c>
      <c r="M110" s="444">
        <f>N110*(100%-$M$6)</f>
        <v>8088</v>
      </c>
      <c r="N110" s="47">
        <v>8088</v>
      </c>
      <c r="O110" s="444"/>
      <c r="P110" s="556"/>
      <c r="Q110" s="553"/>
      <c r="R110" s="553"/>
    </row>
    <row r="111" spans="1:18" s="19" customFormat="1" ht="14.1" customHeight="1">
      <c r="A111" s="1216"/>
      <c r="B111" s="1224"/>
      <c r="C111" s="1254"/>
      <c r="D111" s="33"/>
      <c r="E111" s="852" t="s">
        <v>477</v>
      </c>
      <c r="F111" s="48">
        <v>1000</v>
      </c>
      <c r="G111" s="13">
        <v>600</v>
      </c>
      <c r="H111" s="14">
        <v>30</v>
      </c>
      <c r="I111" s="15">
        <v>8</v>
      </c>
      <c r="J111" s="55">
        <f t="shared" si="17"/>
        <v>4.8</v>
      </c>
      <c r="K111" s="55">
        <f t="shared" si="18"/>
        <v>0.14399999999999999</v>
      </c>
      <c r="L111" s="11">
        <f t="shared" si="19"/>
        <v>242.64000000000001</v>
      </c>
      <c r="M111" s="436">
        <f t="shared" ref="M111:M128" si="20">N111*(100%-$M$6)</f>
        <v>8088</v>
      </c>
      <c r="N111" s="11">
        <v>8088</v>
      </c>
      <c r="O111" s="436"/>
      <c r="Q111" s="553"/>
      <c r="R111" s="553"/>
    </row>
    <row r="112" spans="1:18" s="19" customFormat="1" ht="14.1" customHeight="1">
      <c r="A112" s="1216"/>
      <c r="B112" s="1224"/>
      <c r="C112" s="1254"/>
      <c r="D112" s="1241"/>
      <c r="E112" s="852" t="s">
        <v>477</v>
      </c>
      <c r="F112" s="48">
        <v>1000</v>
      </c>
      <c r="G112" s="13">
        <v>600</v>
      </c>
      <c r="H112" s="14">
        <v>40</v>
      </c>
      <c r="I112" s="15">
        <v>6</v>
      </c>
      <c r="J112" s="55">
        <f t="shared" si="17"/>
        <v>3.6</v>
      </c>
      <c r="K112" s="55">
        <f t="shared" si="18"/>
        <v>0.14399999999999999</v>
      </c>
      <c r="L112" s="11">
        <f t="shared" si="19"/>
        <v>323.52</v>
      </c>
      <c r="M112" s="436">
        <f t="shared" si="20"/>
        <v>8088</v>
      </c>
      <c r="N112" s="11">
        <v>8088</v>
      </c>
      <c r="O112" s="436"/>
      <c r="Q112" s="553"/>
      <c r="R112" s="553"/>
    </row>
    <row r="113" spans="1:18" s="19" customFormat="1" ht="14.1" customHeight="1">
      <c r="A113" s="1216"/>
      <c r="B113" s="1224"/>
      <c r="C113" s="1254"/>
      <c r="D113" s="1241"/>
      <c r="E113" s="852" t="s">
        <v>477</v>
      </c>
      <c r="F113" s="48">
        <v>1000</v>
      </c>
      <c r="G113" s="13">
        <v>600</v>
      </c>
      <c r="H113" s="14">
        <v>50</v>
      </c>
      <c r="I113" s="15">
        <v>4</v>
      </c>
      <c r="J113" s="55">
        <f t="shared" si="17"/>
        <v>2.4</v>
      </c>
      <c r="K113" s="55">
        <f t="shared" si="18"/>
        <v>0.12</v>
      </c>
      <c r="L113" s="11">
        <f t="shared" si="19"/>
        <v>404.4</v>
      </c>
      <c r="M113" s="436">
        <f t="shared" si="20"/>
        <v>8088</v>
      </c>
      <c r="N113" s="11">
        <v>8088</v>
      </c>
      <c r="O113" s="436"/>
      <c r="P113" s="556"/>
      <c r="Q113" s="553"/>
      <c r="R113" s="553"/>
    </row>
    <row r="114" spans="1:18" s="19" customFormat="1" ht="14.1" customHeight="1">
      <c r="A114" s="1216"/>
      <c r="B114" s="1224"/>
      <c r="C114" s="1254"/>
      <c r="D114" s="1241"/>
      <c r="E114" s="852" t="s">
        <v>477</v>
      </c>
      <c r="F114" s="48">
        <v>1000</v>
      </c>
      <c r="G114" s="13">
        <v>600</v>
      </c>
      <c r="H114" s="14">
        <v>60</v>
      </c>
      <c r="I114" s="15">
        <v>4</v>
      </c>
      <c r="J114" s="55">
        <f t="shared" si="17"/>
        <v>2.4</v>
      </c>
      <c r="K114" s="55">
        <f t="shared" si="18"/>
        <v>0.14399999999999999</v>
      </c>
      <c r="L114" s="11">
        <f t="shared" si="19"/>
        <v>485.28000000000003</v>
      </c>
      <c r="M114" s="436">
        <f t="shared" si="20"/>
        <v>8088</v>
      </c>
      <c r="N114" s="11">
        <v>8088</v>
      </c>
      <c r="O114" s="436"/>
      <c r="Q114" s="553"/>
      <c r="R114" s="553"/>
    </row>
    <row r="115" spans="1:18" s="19" customFormat="1" ht="14.1" customHeight="1">
      <c r="A115" s="1216"/>
      <c r="B115" s="1224"/>
      <c r="C115" s="1254"/>
      <c r="D115" s="1241"/>
      <c r="E115" s="852" t="s">
        <v>477</v>
      </c>
      <c r="F115" s="48">
        <v>1000</v>
      </c>
      <c r="G115" s="13">
        <v>600</v>
      </c>
      <c r="H115" s="14">
        <v>70</v>
      </c>
      <c r="I115" s="15">
        <v>4</v>
      </c>
      <c r="J115" s="55">
        <f t="shared" si="17"/>
        <v>2.4</v>
      </c>
      <c r="K115" s="55">
        <f t="shared" si="18"/>
        <v>0.16800000000000001</v>
      </c>
      <c r="L115" s="11">
        <f t="shared" si="19"/>
        <v>566.16000000000008</v>
      </c>
      <c r="M115" s="436">
        <f t="shared" si="20"/>
        <v>8088</v>
      </c>
      <c r="N115" s="11">
        <v>8088</v>
      </c>
      <c r="O115" s="436"/>
      <c r="Q115" s="553"/>
      <c r="R115" s="553"/>
    </row>
    <row r="116" spans="1:18" s="19" customFormat="1" ht="14.1" customHeight="1">
      <c r="A116" s="1216"/>
      <c r="B116" s="1224"/>
      <c r="C116" s="1254"/>
      <c r="D116" s="1241"/>
      <c r="E116" s="852" t="s">
        <v>477</v>
      </c>
      <c r="F116" s="48">
        <v>1000</v>
      </c>
      <c r="G116" s="13">
        <v>600</v>
      </c>
      <c r="H116" s="14">
        <v>80</v>
      </c>
      <c r="I116" s="15">
        <v>2</v>
      </c>
      <c r="J116" s="55">
        <f t="shared" si="17"/>
        <v>1.2</v>
      </c>
      <c r="K116" s="55">
        <f t="shared" si="18"/>
        <v>9.6000000000000002E-2</v>
      </c>
      <c r="L116" s="11">
        <f t="shared" si="19"/>
        <v>647.04</v>
      </c>
      <c r="M116" s="436">
        <f t="shared" si="20"/>
        <v>8088</v>
      </c>
      <c r="N116" s="11">
        <v>8088</v>
      </c>
      <c r="O116" s="436"/>
      <c r="Q116" s="553"/>
      <c r="R116" s="553"/>
    </row>
    <row r="117" spans="1:18" s="19" customFormat="1" ht="14.1" customHeight="1">
      <c r="A117" s="1216"/>
      <c r="B117" s="1224"/>
      <c r="C117" s="1254"/>
      <c r="D117" s="830"/>
      <c r="E117" s="852" t="s">
        <v>477</v>
      </c>
      <c r="F117" s="48">
        <v>1000</v>
      </c>
      <c r="G117" s="13">
        <v>600</v>
      </c>
      <c r="H117" s="14">
        <v>90</v>
      </c>
      <c r="I117" s="15">
        <v>2</v>
      </c>
      <c r="J117" s="55">
        <f t="shared" si="17"/>
        <v>1.2</v>
      </c>
      <c r="K117" s="55">
        <f t="shared" si="18"/>
        <v>0.108</v>
      </c>
      <c r="L117" s="11">
        <f t="shared" si="19"/>
        <v>727.92000000000007</v>
      </c>
      <c r="M117" s="436">
        <f t="shared" si="20"/>
        <v>8088</v>
      </c>
      <c r="N117" s="11">
        <v>8088</v>
      </c>
      <c r="O117" s="436"/>
      <c r="Q117" s="553"/>
      <c r="R117" s="553"/>
    </row>
    <row r="118" spans="1:18" s="19" customFormat="1" ht="14.1" customHeight="1">
      <c r="A118" s="1216"/>
      <c r="B118" s="1224"/>
      <c r="C118" s="1254"/>
      <c r="D118" s="46"/>
      <c r="E118" s="853" t="s">
        <v>477</v>
      </c>
      <c r="F118" s="48">
        <v>1000</v>
      </c>
      <c r="G118" s="13">
        <v>600</v>
      </c>
      <c r="H118" s="14">
        <v>100</v>
      </c>
      <c r="I118" s="15">
        <v>2</v>
      </c>
      <c r="J118" s="55">
        <f t="shared" si="17"/>
        <v>1.2</v>
      </c>
      <c r="K118" s="55">
        <f t="shared" si="18"/>
        <v>0.12</v>
      </c>
      <c r="L118" s="11">
        <f t="shared" si="19"/>
        <v>808.8</v>
      </c>
      <c r="M118" s="436">
        <f t="shared" si="20"/>
        <v>8088</v>
      </c>
      <c r="N118" s="11">
        <v>8088</v>
      </c>
      <c r="O118" s="436"/>
      <c r="P118" s="556"/>
      <c r="Q118" s="553"/>
      <c r="R118" s="553"/>
    </row>
    <row r="119" spans="1:18" s="19" customFormat="1" ht="14.1" customHeight="1">
      <c r="A119" s="1216"/>
      <c r="B119" s="1224"/>
      <c r="C119" s="1254"/>
      <c r="D119" s="33"/>
      <c r="E119" s="852" t="s">
        <v>477</v>
      </c>
      <c r="F119" s="48">
        <v>1000</v>
      </c>
      <c r="G119" s="13">
        <v>600</v>
      </c>
      <c r="H119" s="14">
        <v>110</v>
      </c>
      <c r="I119" s="15">
        <v>2</v>
      </c>
      <c r="J119" s="55">
        <f t="shared" si="17"/>
        <v>1.2</v>
      </c>
      <c r="K119" s="55">
        <f t="shared" si="18"/>
        <v>0.13200000000000001</v>
      </c>
      <c r="L119" s="11">
        <f t="shared" si="19"/>
        <v>889.68000000000006</v>
      </c>
      <c r="M119" s="436">
        <f t="shared" si="20"/>
        <v>8088</v>
      </c>
      <c r="N119" s="11">
        <v>8088</v>
      </c>
      <c r="O119" s="436"/>
      <c r="Q119" s="553"/>
      <c r="R119" s="553"/>
    </row>
    <row r="120" spans="1:18" s="19" customFormat="1" ht="14.1" customHeight="1">
      <c r="A120" s="1216"/>
      <c r="B120" s="1224"/>
      <c r="C120" s="1254"/>
      <c r="D120" s="33"/>
      <c r="E120" s="852" t="s">
        <v>477</v>
      </c>
      <c r="F120" s="48">
        <v>1000</v>
      </c>
      <c r="G120" s="13">
        <v>600</v>
      </c>
      <c r="H120" s="14">
        <v>120</v>
      </c>
      <c r="I120" s="15">
        <v>2</v>
      </c>
      <c r="J120" s="55">
        <f t="shared" si="17"/>
        <v>1.2</v>
      </c>
      <c r="K120" s="55">
        <f t="shared" si="18"/>
        <v>0.14399999999999999</v>
      </c>
      <c r="L120" s="11">
        <f t="shared" si="19"/>
        <v>970.56000000000006</v>
      </c>
      <c r="M120" s="436">
        <f t="shared" si="20"/>
        <v>8088</v>
      </c>
      <c r="N120" s="11">
        <v>8088</v>
      </c>
      <c r="O120" s="436"/>
      <c r="Q120" s="553"/>
      <c r="R120" s="553"/>
    </row>
    <row r="121" spans="1:18" s="19" customFormat="1" ht="14.1" customHeight="1">
      <c r="A121" s="1216"/>
      <c r="B121" s="1224"/>
      <c r="C121" s="1254"/>
      <c r="D121" s="33"/>
      <c r="E121" s="852" t="s">
        <v>477</v>
      </c>
      <c r="F121" s="48">
        <v>1000</v>
      </c>
      <c r="G121" s="13">
        <v>600</v>
      </c>
      <c r="H121" s="14">
        <v>130</v>
      </c>
      <c r="I121" s="15">
        <v>2</v>
      </c>
      <c r="J121" s="55">
        <f t="shared" si="17"/>
        <v>1.2</v>
      </c>
      <c r="K121" s="55">
        <f t="shared" si="18"/>
        <v>0.156</v>
      </c>
      <c r="L121" s="11">
        <f t="shared" si="19"/>
        <v>1051.44</v>
      </c>
      <c r="M121" s="436">
        <f t="shared" si="20"/>
        <v>8088</v>
      </c>
      <c r="N121" s="11">
        <v>8088</v>
      </c>
      <c r="O121" s="436"/>
      <c r="Q121" s="553"/>
      <c r="R121" s="553"/>
    </row>
    <row r="122" spans="1:18" s="19" customFormat="1" ht="14.1" customHeight="1">
      <c r="A122" s="1216"/>
      <c r="B122" s="1224"/>
      <c r="C122" s="1254"/>
      <c r="D122" s="33"/>
      <c r="E122" s="852" t="s">
        <v>477</v>
      </c>
      <c r="F122" s="48">
        <v>1000</v>
      </c>
      <c r="G122" s="13">
        <v>600</v>
      </c>
      <c r="H122" s="14">
        <v>140</v>
      </c>
      <c r="I122" s="15">
        <v>2</v>
      </c>
      <c r="J122" s="55">
        <f t="shared" si="17"/>
        <v>1.2</v>
      </c>
      <c r="K122" s="55">
        <f t="shared" si="18"/>
        <v>0.16800000000000001</v>
      </c>
      <c r="L122" s="11">
        <f t="shared" si="19"/>
        <v>1132.3200000000002</v>
      </c>
      <c r="M122" s="436">
        <f t="shared" si="20"/>
        <v>8088</v>
      </c>
      <c r="N122" s="11">
        <v>8088</v>
      </c>
      <c r="O122" s="436"/>
      <c r="Q122" s="553"/>
      <c r="R122" s="553"/>
    </row>
    <row r="123" spans="1:18" s="19" customFormat="1" ht="14.1" customHeight="1">
      <c r="A123" s="1216"/>
      <c r="B123" s="1224"/>
      <c r="C123" s="1254"/>
      <c r="D123" s="33"/>
      <c r="E123" s="852" t="s">
        <v>477</v>
      </c>
      <c r="F123" s="48">
        <v>1000</v>
      </c>
      <c r="G123" s="13">
        <v>600</v>
      </c>
      <c r="H123" s="14">
        <v>150</v>
      </c>
      <c r="I123" s="15">
        <v>2</v>
      </c>
      <c r="J123" s="55">
        <f t="shared" si="17"/>
        <v>1.2</v>
      </c>
      <c r="K123" s="55">
        <f t="shared" si="18"/>
        <v>0.18</v>
      </c>
      <c r="L123" s="11">
        <f t="shared" si="19"/>
        <v>1213.2</v>
      </c>
      <c r="M123" s="436">
        <f t="shared" si="20"/>
        <v>8088</v>
      </c>
      <c r="N123" s="11">
        <v>8088</v>
      </c>
      <c r="O123" s="436"/>
      <c r="P123" s="556"/>
      <c r="Q123" s="553"/>
      <c r="R123" s="553"/>
    </row>
    <row r="124" spans="1:18" s="19" customFormat="1" ht="14.1" customHeight="1">
      <c r="A124" s="1216"/>
      <c r="B124" s="1224"/>
      <c r="C124" s="1254"/>
      <c r="D124" s="46"/>
      <c r="E124" s="853" t="s">
        <v>477</v>
      </c>
      <c r="F124" s="48">
        <v>1000</v>
      </c>
      <c r="G124" s="13">
        <v>600</v>
      </c>
      <c r="H124" s="14">
        <v>160</v>
      </c>
      <c r="I124" s="15">
        <v>2</v>
      </c>
      <c r="J124" s="55">
        <f t="shared" si="17"/>
        <v>1.2</v>
      </c>
      <c r="K124" s="55">
        <f t="shared" si="18"/>
        <v>0.192</v>
      </c>
      <c r="L124" s="11">
        <f t="shared" si="19"/>
        <v>1294.08</v>
      </c>
      <c r="M124" s="436">
        <f t="shared" si="20"/>
        <v>8088</v>
      </c>
      <c r="N124" s="11">
        <v>8088</v>
      </c>
      <c r="O124" s="436"/>
      <c r="Q124" s="553"/>
      <c r="R124" s="553"/>
    </row>
    <row r="125" spans="1:18" s="19" customFormat="1" ht="14.1" customHeight="1">
      <c r="A125" s="1216"/>
      <c r="B125" s="1224"/>
      <c r="C125" s="1254"/>
      <c r="D125" s="33"/>
      <c r="E125" s="852" t="s">
        <v>477</v>
      </c>
      <c r="F125" s="48">
        <v>1000</v>
      </c>
      <c r="G125" s="13">
        <v>600</v>
      </c>
      <c r="H125" s="14">
        <v>170</v>
      </c>
      <c r="I125" s="15">
        <v>1</v>
      </c>
      <c r="J125" s="55">
        <f t="shared" si="17"/>
        <v>0.6</v>
      </c>
      <c r="K125" s="55">
        <f t="shared" si="18"/>
        <v>0.10199999999999999</v>
      </c>
      <c r="L125" s="11">
        <f t="shared" si="19"/>
        <v>1374.96</v>
      </c>
      <c r="M125" s="436">
        <f t="shared" si="20"/>
        <v>8088</v>
      </c>
      <c r="N125" s="11">
        <v>8088</v>
      </c>
      <c r="O125" s="436"/>
      <c r="Q125" s="553"/>
      <c r="R125" s="553"/>
    </row>
    <row r="126" spans="1:18" s="19" customFormat="1" ht="14.1" customHeight="1">
      <c r="A126" s="1216"/>
      <c r="B126" s="1224"/>
      <c r="C126" s="1254"/>
      <c r="D126" s="33"/>
      <c r="E126" s="852" t="s">
        <v>477</v>
      </c>
      <c r="F126" s="48">
        <v>1000</v>
      </c>
      <c r="G126" s="13">
        <v>600</v>
      </c>
      <c r="H126" s="14">
        <v>180</v>
      </c>
      <c r="I126" s="15">
        <v>1</v>
      </c>
      <c r="J126" s="55">
        <f t="shared" si="17"/>
        <v>0.6</v>
      </c>
      <c r="K126" s="55">
        <f t="shared" si="18"/>
        <v>0.108</v>
      </c>
      <c r="L126" s="11">
        <f t="shared" si="19"/>
        <v>1455.8400000000001</v>
      </c>
      <c r="M126" s="436">
        <f t="shared" si="20"/>
        <v>8088</v>
      </c>
      <c r="N126" s="11">
        <v>8088</v>
      </c>
      <c r="O126" s="436"/>
      <c r="Q126" s="553"/>
      <c r="R126" s="553"/>
    </row>
    <row r="127" spans="1:18" s="19" customFormat="1" ht="14.1" customHeight="1">
      <c r="A127" s="1216"/>
      <c r="B127" s="1224"/>
      <c r="C127" s="1254"/>
      <c r="D127" s="33"/>
      <c r="E127" s="852" t="s">
        <v>477</v>
      </c>
      <c r="F127" s="48">
        <v>1000</v>
      </c>
      <c r="G127" s="13">
        <v>600</v>
      </c>
      <c r="H127" s="14">
        <v>190</v>
      </c>
      <c r="I127" s="15">
        <v>1</v>
      </c>
      <c r="J127" s="55">
        <f t="shared" si="17"/>
        <v>0.6</v>
      </c>
      <c r="K127" s="55">
        <f t="shared" si="18"/>
        <v>0.114</v>
      </c>
      <c r="L127" s="11">
        <f t="shared" si="19"/>
        <v>1536.72</v>
      </c>
      <c r="M127" s="436">
        <f t="shared" si="20"/>
        <v>8088</v>
      </c>
      <c r="N127" s="11">
        <v>8088</v>
      </c>
      <c r="O127" s="436"/>
      <c r="Q127" s="553"/>
      <c r="R127" s="553"/>
    </row>
    <row r="128" spans="1:18" s="19" customFormat="1" ht="14.1" customHeight="1">
      <c r="A128" s="1225"/>
      <c r="B128" s="1226"/>
      <c r="C128" s="1255"/>
      <c r="D128" s="34"/>
      <c r="E128" s="855" t="s">
        <v>477</v>
      </c>
      <c r="F128" s="75">
        <v>1000</v>
      </c>
      <c r="G128" s="76">
        <v>600</v>
      </c>
      <c r="H128" s="77">
        <v>200</v>
      </c>
      <c r="I128" s="78">
        <v>1</v>
      </c>
      <c r="J128" s="79">
        <f t="shared" si="17"/>
        <v>0.6</v>
      </c>
      <c r="K128" s="79">
        <f t="shared" si="18"/>
        <v>0.12</v>
      </c>
      <c r="L128" s="68">
        <f t="shared" si="19"/>
        <v>1617.6</v>
      </c>
      <c r="M128" s="542">
        <f t="shared" si="20"/>
        <v>8088</v>
      </c>
      <c r="N128" s="68">
        <v>8088</v>
      </c>
      <c r="O128" s="542"/>
      <c r="P128" s="556"/>
      <c r="Q128" s="553"/>
      <c r="R128" s="553"/>
    </row>
    <row r="129" spans="1:14" s="553" customFormat="1" ht="18" customHeight="1">
      <c r="A129" s="1211" t="s">
        <v>26</v>
      </c>
      <c r="B129" s="1212"/>
      <c r="C129" s="1212"/>
      <c r="D129" s="1212"/>
      <c r="E129" s="1209"/>
      <c r="F129" s="1209"/>
      <c r="G129" s="1209"/>
      <c r="H129" s="1209"/>
      <c r="I129" s="1209"/>
      <c r="J129" s="1209"/>
      <c r="K129" s="1209"/>
      <c r="L129" s="1209"/>
      <c r="M129" s="1210"/>
      <c r="N129" s="1072">
        <v>0</v>
      </c>
    </row>
    <row r="130" spans="1:14" s="553" customFormat="1" ht="14.1" customHeight="1">
      <c r="A130" s="1213" t="s">
        <v>13</v>
      </c>
      <c r="B130" s="1223"/>
      <c r="C130" s="1253"/>
      <c r="D130" s="1227" t="s">
        <v>49</v>
      </c>
      <c r="E130" s="1090" t="s">
        <v>481</v>
      </c>
      <c r="F130" s="866">
        <v>1000</v>
      </c>
      <c r="G130" s="867">
        <v>600</v>
      </c>
      <c r="H130" s="868">
        <v>50</v>
      </c>
      <c r="I130" s="1091">
        <v>10</v>
      </c>
      <c r="J130" s="869">
        <f t="shared" ref="J130:J145" si="21">F130*G130*I130/1000000</f>
        <v>6</v>
      </c>
      <c r="K130" s="869">
        <f t="shared" ref="K130:K145" si="22">F130*G130*H130*I130/1000000000</f>
        <v>0.3</v>
      </c>
      <c r="L130" s="870">
        <f t="shared" ref="L130:L145" si="23">M130*K130/J130</f>
        <v>144.69999999999999</v>
      </c>
      <c r="M130" s="870">
        <f t="shared" ref="M130:M141" si="24">N130*(100%-$M$6)</f>
        <v>2894</v>
      </c>
      <c r="N130" s="47">
        <v>2894</v>
      </c>
    </row>
    <row r="131" spans="1:14" s="553" customFormat="1" ht="14.1" customHeight="1">
      <c r="A131" s="1216"/>
      <c r="B131" s="1224"/>
      <c r="C131" s="1254"/>
      <c r="D131" s="1228"/>
      <c r="E131" s="844" t="s">
        <v>477</v>
      </c>
      <c r="F131" s="56">
        <v>1000</v>
      </c>
      <c r="G131" s="57">
        <v>600</v>
      </c>
      <c r="H131" s="58">
        <v>60</v>
      </c>
      <c r="I131" s="59">
        <v>8</v>
      </c>
      <c r="J131" s="60">
        <f t="shared" si="21"/>
        <v>4.8</v>
      </c>
      <c r="K131" s="60">
        <f t="shared" si="22"/>
        <v>0.28799999999999998</v>
      </c>
      <c r="L131" s="95">
        <f t="shared" si="23"/>
        <v>175.38</v>
      </c>
      <c r="M131" s="430">
        <f t="shared" si="24"/>
        <v>2923</v>
      </c>
      <c r="N131" s="11">
        <v>2923</v>
      </c>
    </row>
    <row r="132" spans="1:14" s="553" customFormat="1" ht="14.1" customHeight="1">
      <c r="A132" s="1216"/>
      <c r="B132" s="1224"/>
      <c r="C132" s="1254"/>
      <c r="D132" s="1228"/>
      <c r="E132" s="844" t="s">
        <v>477</v>
      </c>
      <c r="F132" s="56">
        <v>1000</v>
      </c>
      <c r="G132" s="57">
        <v>600</v>
      </c>
      <c r="H132" s="58">
        <v>70</v>
      </c>
      <c r="I132" s="59">
        <v>8</v>
      </c>
      <c r="J132" s="60">
        <f t="shared" si="21"/>
        <v>4.8</v>
      </c>
      <c r="K132" s="60">
        <f t="shared" si="22"/>
        <v>0.33600000000000002</v>
      </c>
      <c r="L132" s="95">
        <f t="shared" si="23"/>
        <v>204.61</v>
      </c>
      <c r="M132" s="430">
        <f t="shared" si="24"/>
        <v>2923</v>
      </c>
      <c r="N132" s="11">
        <v>2923</v>
      </c>
    </row>
    <row r="133" spans="1:14" s="553" customFormat="1" ht="14.1" customHeight="1">
      <c r="A133" s="1216"/>
      <c r="B133" s="1224"/>
      <c r="C133" s="1254"/>
      <c r="D133" s="1228"/>
      <c r="E133" s="844" t="s">
        <v>477</v>
      </c>
      <c r="F133" s="56">
        <v>1000</v>
      </c>
      <c r="G133" s="57">
        <v>600</v>
      </c>
      <c r="H133" s="14">
        <v>80</v>
      </c>
      <c r="I133" s="59">
        <v>6</v>
      </c>
      <c r="J133" s="60">
        <f t="shared" si="21"/>
        <v>3.6</v>
      </c>
      <c r="K133" s="60">
        <f t="shared" si="22"/>
        <v>0.28799999999999998</v>
      </c>
      <c r="L133" s="95">
        <f t="shared" si="23"/>
        <v>233.83999999999997</v>
      </c>
      <c r="M133" s="430">
        <f>N133*(100%-$M$6)</f>
        <v>2923</v>
      </c>
      <c r="N133" s="11">
        <v>2923</v>
      </c>
    </row>
    <row r="134" spans="1:14" s="553" customFormat="1" ht="14.1" customHeight="1">
      <c r="A134" s="1216"/>
      <c r="B134" s="1224"/>
      <c r="C134" s="1254"/>
      <c r="D134" s="1228"/>
      <c r="E134" s="844" t="s">
        <v>477</v>
      </c>
      <c r="F134" s="56">
        <v>1000</v>
      </c>
      <c r="G134" s="57">
        <v>600</v>
      </c>
      <c r="H134" s="58">
        <v>90</v>
      </c>
      <c r="I134" s="59">
        <v>6</v>
      </c>
      <c r="J134" s="60">
        <f t="shared" si="21"/>
        <v>3.6</v>
      </c>
      <c r="K134" s="60">
        <f t="shared" si="22"/>
        <v>0.32400000000000001</v>
      </c>
      <c r="L134" s="95">
        <f t="shared" si="23"/>
        <v>263.07</v>
      </c>
      <c r="M134" s="430">
        <f t="shared" si="24"/>
        <v>2923</v>
      </c>
      <c r="N134" s="11">
        <v>2923</v>
      </c>
    </row>
    <row r="135" spans="1:14" s="553" customFormat="1" ht="14.1" customHeight="1">
      <c r="A135" s="1216"/>
      <c r="B135" s="1224"/>
      <c r="C135" s="1254"/>
      <c r="D135" s="1228"/>
      <c r="E135" s="857" t="s">
        <v>481</v>
      </c>
      <c r="F135" s="924">
        <v>1000</v>
      </c>
      <c r="G135" s="925">
        <v>600</v>
      </c>
      <c r="H135" s="1092">
        <v>100</v>
      </c>
      <c r="I135" s="1093">
        <v>5</v>
      </c>
      <c r="J135" s="926">
        <f t="shared" si="21"/>
        <v>3</v>
      </c>
      <c r="K135" s="926">
        <f t="shared" si="22"/>
        <v>0.3</v>
      </c>
      <c r="L135" s="1094">
        <f t="shared" si="23"/>
        <v>289.39999999999998</v>
      </c>
      <c r="M135" s="927">
        <f t="shared" si="24"/>
        <v>2894</v>
      </c>
      <c r="N135" s="11">
        <v>2894</v>
      </c>
    </row>
    <row r="136" spans="1:14" s="553" customFormat="1" ht="14.1" customHeight="1">
      <c r="A136" s="1216"/>
      <c r="B136" s="1224"/>
      <c r="C136" s="1254"/>
      <c r="D136" s="1228"/>
      <c r="E136" s="844" t="s">
        <v>477</v>
      </c>
      <c r="F136" s="56">
        <v>1000</v>
      </c>
      <c r="G136" s="57">
        <v>600</v>
      </c>
      <c r="H136" s="14">
        <v>110</v>
      </c>
      <c r="I136" s="59">
        <v>5</v>
      </c>
      <c r="J136" s="60">
        <f t="shared" si="21"/>
        <v>3</v>
      </c>
      <c r="K136" s="60">
        <f t="shared" si="22"/>
        <v>0.33</v>
      </c>
      <c r="L136" s="95">
        <f t="shared" si="23"/>
        <v>321.53000000000003</v>
      </c>
      <c r="M136" s="430">
        <f t="shared" si="24"/>
        <v>2923</v>
      </c>
      <c r="N136" s="11">
        <v>2923</v>
      </c>
    </row>
    <row r="137" spans="1:14" s="553" customFormat="1" ht="14.1" customHeight="1">
      <c r="A137" s="1216"/>
      <c r="B137" s="1224"/>
      <c r="C137" s="1254"/>
      <c r="D137" s="1228"/>
      <c r="E137" s="844" t="s">
        <v>477</v>
      </c>
      <c r="F137" s="56">
        <v>1000</v>
      </c>
      <c r="G137" s="57">
        <v>600</v>
      </c>
      <c r="H137" s="58">
        <v>120</v>
      </c>
      <c r="I137" s="59">
        <v>4</v>
      </c>
      <c r="J137" s="60">
        <f t="shared" si="21"/>
        <v>2.4</v>
      </c>
      <c r="K137" s="60">
        <f t="shared" si="22"/>
        <v>0.28799999999999998</v>
      </c>
      <c r="L137" s="95">
        <f t="shared" si="23"/>
        <v>350.76</v>
      </c>
      <c r="M137" s="430">
        <f t="shared" si="24"/>
        <v>2923</v>
      </c>
      <c r="N137" s="11">
        <v>2923</v>
      </c>
    </row>
    <row r="138" spans="1:14" s="553" customFormat="1" ht="14.1" customHeight="1">
      <c r="A138" s="1216"/>
      <c r="B138" s="1224"/>
      <c r="C138" s="1254"/>
      <c r="D138" s="1228"/>
      <c r="E138" s="844" t="s">
        <v>477</v>
      </c>
      <c r="F138" s="56">
        <v>1000</v>
      </c>
      <c r="G138" s="57">
        <v>600</v>
      </c>
      <c r="H138" s="58">
        <v>130</v>
      </c>
      <c r="I138" s="59">
        <v>4</v>
      </c>
      <c r="J138" s="60">
        <f t="shared" si="21"/>
        <v>2.4</v>
      </c>
      <c r="K138" s="60">
        <f t="shared" si="22"/>
        <v>0.312</v>
      </c>
      <c r="L138" s="95">
        <f t="shared" si="23"/>
        <v>379.99</v>
      </c>
      <c r="M138" s="430">
        <f t="shared" si="24"/>
        <v>2923</v>
      </c>
      <c r="N138" s="11">
        <v>2923</v>
      </c>
    </row>
    <row r="139" spans="1:14" s="553" customFormat="1" ht="14.1" customHeight="1">
      <c r="A139" s="1216"/>
      <c r="B139" s="1224"/>
      <c r="C139" s="1254"/>
      <c r="D139" s="1228"/>
      <c r="E139" s="844" t="s">
        <v>477</v>
      </c>
      <c r="F139" s="56">
        <v>1000</v>
      </c>
      <c r="G139" s="57">
        <v>600</v>
      </c>
      <c r="H139" s="14">
        <v>140</v>
      </c>
      <c r="I139" s="59">
        <v>4</v>
      </c>
      <c r="J139" s="60">
        <f t="shared" si="21"/>
        <v>2.4</v>
      </c>
      <c r="K139" s="60">
        <f t="shared" si="22"/>
        <v>0.33600000000000002</v>
      </c>
      <c r="L139" s="95">
        <f>M139*K139/J139</f>
        <v>409.22</v>
      </c>
      <c r="M139" s="430">
        <f t="shared" si="24"/>
        <v>2923</v>
      </c>
      <c r="N139" s="11">
        <v>2923</v>
      </c>
    </row>
    <row r="140" spans="1:14" s="553" customFormat="1" ht="14.1" customHeight="1">
      <c r="A140" s="1216"/>
      <c r="B140" s="1224"/>
      <c r="C140" s="1254"/>
      <c r="D140" s="1228"/>
      <c r="E140" s="844" t="s">
        <v>477</v>
      </c>
      <c r="F140" s="56">
        <v>1000</v>
      </c>
      <c r="G140" s="57">
        <v>600</v>
      </c>
      <c r="H140" s="58">
        <v>150</v>
      </c>
      <c r="I140" s="59">
        <v>3</v>
      </c>
      <c r="J140" s="60">
        <f t="shared" si="21"/>
        <v>1.8</v>
      </c>
      <c r="K140" s="60">
        <f t="shared" si="22"/>
        <v>0.27</v>
      </c>
      <c r="L140" s="95">
        <f t="shared" si="23"/>
        <v>438.45</v>
      </c>
      <c r="M140" s="430">
        <f t="shared" si="24"/>
        <v>2923</v>
      </c>
      <c r="N140" s="11">
        <v>2923</v>
      </c>
    </row>
    <row r="141" spans="1:14" s="553" customFormat="1" ht="14.1" customHeight="1">
      <c r="A141" s="1216"/>
      <c r="B141" s="1224"/>
      <c r="C141" s="1254"/>
      <c r="D141" s="1228"/>
      <c r="E141" s="844" t="s">
        <v>477</v>
      </c>
      <c r="F141" s="56">
        <v>1000</v>
      </c>
      <c r="G141" s="57">
        <v>600</v>
      </c>
      <c r="H141" s="58">
        <v>160</v>
      </c>
      <c r="I141" s="59">
        <v>3</v>
      </c>
      <c r="J141" s="60">
        <f t="shared" si="21"/>
        <v>1.8</v>
      </c>
      <c r="K141" s="60">
        <f t="shared" si="22"/>
        <v>0.28799999999999998</v>
      </c>
      <c r="L141" s="95">
        <f t="shared" si="23"/>
        <v>467.67999999999995</v>
      </c>
      <c r="M141" s="430">
        <f t="shared" si="24"/>
        <v>2923</v>
      </c>
      <c r="N141" s="11">
        <v>2923</v>
      </c>
    </row>
    <row r="142" spans="1:14" s="553" customFormat="1" ht="14.1" customHeight="1">
      <c r="A142" s="1216"/>
      <c r="B142" s="1224"/>
      <c r="C142" s="1254"/>
      <c r="D142" s="1228"/>
      <c r="E142" s="844" t="s">
        <v>477</v>
      </c>
      <c r="F142" s="56">
        <v>1000</v>
      </c>
      <c r="G142" s="57">
        <v>600</v>
      </c>
      <c r="H142" s="14">
        <v>170</v>
      </c>
      <c r="I142" s="59">
        <v>3</v>
      </c>
      <c r="J142" s="60">
        <f t="shared" si="21"/>
        <v>1.8</v>
      </c>
      <c r="K142" s="60">
        <f t="shared" si="22"/>
        <v>0.30599999999999999</v>
      </c>
      <c r="L142" s="95">
        <f t="shared" si="23"/>
        <v>496.90999999999997</v>
      </c>
      <c r="M142" s="430">
        <f>N142*(100%-$M$6)</f>
        <v>2923</v>
      </c>
      <c r="N142" s="11">
        <v>2923</v>
      </c>
    </row>
    <row r="143" spans="1:14" s="553" customFormat="1" ht="14.1" customHeight="1">
      <c r="A143" s="1216"/>
      <c r="B143" s="1224"/>
      <c r="C143" s="1254"/>
      <c r="D143" s="1228"/>
      <c r="E143" s="844" t="s">
        <v>477</v>
      </c>
      <c r="F143" s="56">
        <v>1000</v>
      </c>
      <c r="G143" s="57">
        <v>600</v>
      </c>
      <c r="H143" s="58">
        <v>180</v>
      </c>
      <c r="I143" s="59">
        <v>3</v>
      </c>
      <c r="J143" s="60">
        <f t="shared" si="21"/>
        <v>1.8</v>
      </c>
      <c r="K143" s="60">
        <f t="shared" si="22"/>
        <v>0.32400000000000001</v>
      </c>
      <c r="L143" s="95">
        <f t="shared" si="23"/>
        <v>526.14</v>
      </c>
      <c r="M143" s="430">
        <f>N143*(100%-$M$6)</f>
        <v>2923</v>
      </c>
      <c r="N143" s="11">
        <v>2923</v>
      </c>
    </row>
    <row r="144" spans="1:14" s="553" customFormat="1" ht="14.1" customHeight="1">
      <c r="A144" s="1216"/>
      <c r="B144" s="1224"/>
      <c r="C144" s="1254"/>
      <c r="D144" s="1228"/>
      <c r="E144" s="844" t="s">
        <v>477</v>
      </c>
      <c r="F144" s="56">
        <v>1000</v>
      </c>
      <c r="G144" s="57">
        <v>600</v>
      </c>
      <c r="H144" s="58">
        <v>190</v>
      </c>
      <c r="I144" s="59">
        <v>3</v>
      </c>
      <c r="J144" s="60">
        <f t="shared" si="21"/>
        <v>1.8</v>
      </c>
      <c r="K144" s="60">
        <f t="shared" si="22"/>
        <v>0.34200000000000003</v>
      </c>
      <c r="L144" s="95">
        <f t="shared" si="23"/>
        <v>555.37</v>
      </c>
      <c r="M144" s="430">
        <f>N144*(100%-$M$6)</f>
        <v>2923</v>
      </c>
      <c r="N144" s="11">
        <v>2923</v>
      </c>
    </row>
    <row r="145" spans="1:16" s="553" customFormat="1" ht="14.1" customHeight="1">
      <c r="A145" s="1225"/>
      <c r="B145" s="1226"/>
      <c r="C145" s="1255"/>
      <c r="D145" s="1246"/>
      <c r="E145" s="845" t="s">
        <v>477</v>
      </c>
      <c r="F145" s="1082">
        <v>1000</v>
      </c>
      <c r="G145" s="1081">
        <v>600</v>
      </c>
      <c r="H145" s="77">
        <v>200</v>
      </c>
      <c r="I145" s="1080">
        <v>2</v>
      </c>
      <c r="J145" s="1079">
        <f t="shared" si="21"/>
        <v>1.2</v>
      </c>
      <c r="K145" s="1079">
        <f t="shared" si="22"/>
        <v>0.24</v>
      </c>
      <c r="L145" s="69">
        <f t="shared" si="23"/>
        <v>584.6</v>
      </c>
      <c r="M145" s="1083">
        <f>N145*(100%-$M$6)</f>
        <v>2923</v>
      </c>
      <c r="N145" s="68">
        <v>2923</v>
      </c>
    </row>
    <row r="146" spans="1:16" ht="12.75" customHeight="1">
      <c r="A146" s="159"/>
      <c r="B146" s="159"/>
      <c r="C146" s="159"/>
      <c r="D146" s="41"/>
      <c r="E146" s="856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6" ht="12.75" customHeight="1">
      <c r="A147" s="110"/>
      <c r="B147" s="110"/>
      <c r="C147" s="110"/>
      <c r="D147" s="4"/>
      <c r="F147" s="4"/>
      <c r="G147" s="4"/>
      <c r="H147" s="4"/>
      <c r="I147" s="4"/>
      <c r="J147" s="5"/>
      <c r="K147" s="5"/>
      <c r="L147" s="5"/>
      <c r="M147" s="5"/>
      <c r="N147" s="111"/>
      <c r="P147" s="687"/>
    </row>
    <row r="148" spans="1:16" ht="12.75" customHeight="1">
      <c r="A148" s="1251"/>
      <c r="B148" s="1251"/>
      <c r="C148" s="1251"/>
      <c r="D148" s="1251"/>
      <c r="E148" s="1251"/>
      <c r="F148" s="1251"/>
      <c r="G148" s="1251"/>
      <c r="H148" s="1251"/>
      <c r="I148" s="1251"/>
      <c r="J148" s="1251"/>
      <c r="K148" s="1251"/>
      <c r="L148" s="1257"/>
      <c r="M148" s="1257"/>
      <c r="N148" s="1077"/>
      <c r="P148" s="688"/>
    </row>
    <row r="149" spans="1:16" ht="12.75" customHeight="1">
      <c r="A149" s="1252"/>
      <c r="B149" s="1252"/>
      <c r="C149" s="1252"/>
      <c r="D149" s="1252"/>
      <c r="E149" s="1252"/>
      <c r="F149" s="1252"/>
      <c r="G149" s="1252"/>
      <c r="H149" s="1252"/>
      <c r="I149" s="1252"/>
      <c r="J149" s="1252"/>
      <c r="K149" s="1252"/>
      <c r="L149" s="1256"/>
      <c r="M149" s="1256"/>
      <c r="N149" s="1074"/>
      <c r="P149" s="689"/>
    </row>
    <row r="150" spans="1:16" ht="12.75" customHeight="1">
      <c r="A150" s="1250"/>
      <c r="B150" s="1250"/>
      <c r="C150" s="1250"/>
      <c r="D150" s="1250"/>
      <c r="E150" s="1250"/>
      <c r="F150" s="1250"/>
      <c r="G150" s="1250"/>
      <c r="H150" s="1250"/>
      <c r="I150" s="1250"/>
      <c r="J150" s="1250"/>
      <c r="K150" s="1250"/>
      <c r="L150" s="8"/>
      <c r="M150" s="3"/>
      <c r="N150" s="17"/>
      <c r="P150" s="690"/>
    </row>
    <row r="151" spans="1:16" ht="12.75" customHeight="1">
      <c r="A151" s="1250"/>
      <c r="B151" s="1250"/>
      <c r="C151" s="1250"/>
      <c r="D151" s="1250"/>
      <c r="E151" s="1250"/>
      <c r="F151" s="1250"/>
      <c r="G151" s="1250"/>
      <c r="H151" s="1250"/>
      <c r="I151" s="1250"/>
      <c r="J151" s="1250"/>
      <c r="K151" s="1250"/>
      <c r="L151" s="8"/>
      <c r="M151" s="3"/>
      <c r="N151" s="17"/>
      <c r="P151" s="690"/>
    </row>
    <row r="152" spans="1:16">
      <c r="A152" s="1039"/>
      <c r="B152" s="553"/>
      <c r="C152" s="553"/>
      <c r="P152" s="690"/>
    </row>
    <row r="153" spans="1:16">
      <c r="A153" s="1039"/>
      <c r="B153" s="553"/>
      <c r="C153" s="553"/>
      <c r="D153" s="553"/>
      <c r="E153" s="109"/>
      <c r="F153" s="553"/>
      <c r="G153" s="553"/>
      <c r="H153" s="553"/>
    </row>
    <row r="154" spans="1:16">
      <c r="A154" s="1039"/>
      <c r="B154" s="553"/>
      <c r="C154" s="553"/>
    </row>
    <row r="155" spans="1:16">
      <c r="A155" s="1039"/>
      <c r="B155" s="553"/>
      <c r="C155" s="553"/>
    </row>
    <row r="156" spans="1:16">
      <c r="A156" s="913"/>
    </row>
    <row r="159" spans="1:16">
      <c r="C159" s="1027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7" activePane="bottomLeft" state="frozen"/>
      <selection pane="bottomLeft" activeCell="A7" sqref="A7:L7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>
        <oddHeader xml:space="preserve">&amp;C
</oddHeader>
      </headerFooter>
    </customSheetView>
  </customSheetViews>
  <mergeCells count="49">
    <mergeCell ref="A151:K151"/>
    <mergeCell ref="A150:K150"/>
    <mergeCell ref="A148:K148"/>
    <mergeCell ref="A149:K149"/>
    <mergeCell ref="D77:D79"/>
    <mergeCell ref="A110:C128"/>
    <mergeCell ref="D112:D114"/>
    <mergeCell ref="D115:D116"/>
    <mergeCell ref="A89:M89"/>
    <mergeCell ref="L149:M149"/>
    <mergeCell ref="A90:C108"/>
    <mergeCell ref="A109:M109"/>
    <mergeCell ref="D92:D94"/>
    <mergeCell ref="L148:M148"/>
    <mergeCell ref="A129:M129"/>
    <mergeCell ref="A130:C145"/>
    <mergeCell ref="D130:D145"/>
    <mergeCell ref="D72:D76"/>
    <mergeCell ref="A51:C51"/>
    <mergeCell ref="D96:D98"/>
    <mergeCell ref="A72:C88"/>
    <mergeCell ref="A71:C71"/>
    <mergeCell ref="A9:M9"/>
    <mergeCell ref="A10:C25"/>
    <mergeCell ref="A52:M52"/>
    <mergeCell ref="A53:C70"/>
    <mergeCell ref="D53:D57"/>
    <mergeCell ref="D48:D49"/>
    <mergeCell ref="A50:M50"/>
    <mergeCell ref="A47:M47"/>
    <mergeCell ref="A48:C49"/>
    <mergeCell ref="A30:C43"/>
    <mergeCell ref="D32:D33"/>
    <mergeCell ref="A26:C29"/>
    <mergeCell ref="D26:D29"/>
    <mergeCell ref="A45:C46"/>
    <mergeCell ref="D45:D46"/>
    <mergeCell ref="A44:M44"/>
    <mergeCell ref="A1:M1"/>
    <mergeCell ref="A2:M2"/>
    <mergeCell ref="A3:M3"/>
    <mergeCell ref="A4:M4"/>
    <mergeCell ref="J7:J8"/>
    <mergeCell ref="I7:I8"/>
    <mergeCell ref="K7:K8"/>
    <mergeCell ref="L7:M7"/>
    <mergeCell ref="F7:H7"/>
    <mergeCell ref="E7:E8"/>
    <mergeCell ref="A7:D8"/>
  </mergeCells>
  <phoneticPr fontId="0" type="noConversion"/>
  <printOptions horizontalCentered="1"/>
  <pageMargins left="0.25" right="0.25" top="0.75" bottom="0.75" header="0.3" footer="0.3"/>
  <pageSetup paperSize="9" scale="34" orientation="portrait" r:id="rId2"/>
  <headerFooter alignWithMargins="0">
    <oddHeader xml:space="preserve">&amp;C
</oddHeader>
  </headerFooter>
  <rowBreaks count="1" manualBreakCount="1">
    <brk id="47" max="13" man="1"/>
  </rowBreaks>
  <colBreaks count="1" manualBreakCount="1">
    <brk id="11" max="14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120"/>
  <sheetViews>
    <sheetView showGridLines="0" view="pageBreakPreview" zoomScale="80" zoomScaleNormal="85" zoomScaleSheetLayoutView="80" workbookViewId="0">
      <pane ySplit="8" topLeftCell="A42" activePane="bottomLeft" state="frozen"/>
      <selection activeCell="Z19" sqref="Z19"/>
      <selection pane="bottomLeft" activeCell="G68" sqref="G68"/>
    </sheetView>
  </sheetViews>
  <sheetFormatPr defaultRowHeight="12.75"/>
  <cols>
    <col min="1" max="1" width="8" style="109" customWidth="1"/>
    <col min="2" max="2" width="7.5703125" style="19" customWidth="1"/>
    <col min="3" max="3" width="5.42578125" style="19" customWidth="1"/>
    <col min="4" max="4" width="49.7109375" style="19" customWidth="1"/>
    <col min="5" max="5" width="11.5703125" style="19" hidden="1" customWidth="1"/>
    <col min="6" max="9" width="12.7109375" style="19" customWidth="1"/>
    <col min="10" max="10" width="13.85546875" style="19" customWidth="1"/>
    <col min="11" max="11" width="12.7109375" style="19" customWidth="1"/>
    <col min="12" max="12" width="12.7109375" style="49" customWidth="1"/>
    <col min="13" max="13" width="9.140625" style="18" hidden="1" customWidth="1"/>
    <col min="14" max="17" width="9.140625" style="2"/>
    <col min="18" max="16384" width="9.140625" style="19"/>
  </cols>
  <sheetData>
    <row r="1" spans="1:17" ht="15.95" customHeight="1">
      <c r="A1" s="1390" t="s">
        <v>82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</row>
    <row r="2" spans="1:17" ht="15.95" customHeight="1">
      <c r="A2" s="1390" t="s">
        <v>524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</row>
    <row r="3" spans="1:17" s="553" customFormat="1" ht="15.95" customHeight="1">
      <c r="A3" s="1084"/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556"/>
      <c r="N3" s="2"/>
      <c r="O3" s="2"/>
      <c r="P3" s="2"/>
      <c r="Q3" s="2"/>
    </row>
    <row r="4" spans="1:17" ht="15.95" customHeight="1">
      <c r="A4" s="1390" t="s">
        <v>80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</row>
    <row r="5" spans="1:17" ht="15.95" customHeight="1">
      <c r="A5" s="1413" t="str">
        <f>'Кашированные продукты'!A4:M4</f>
        <v xml:space="preserve"> от 1 мая 2017</v>
      </c>
      <c r="B5" s="1413"/>
      <c r="C5" s="1413"/>
      <c r="D5" s="1413"/>
      <c r="E5" s="1413"/>
      <c r="F5" s="1413"/>
      <c r="G5" s="1413"/>
      <c r="H5" s="1413"/>
      <c r="I5" s="1413"/>
      <c r="J5" s="1413"/>
      <c r="K5" s="1413"/>
      <c r="L5" s="1413"/>
    </row>
    <row r="6" spans="1:17" ht="15.95" customHeight="1">
      <c r="A6" s="171"/>
      <c r="B6" s="172"/>
      <c r="C6" s="172"/>
      <c r="D6" s="238"/>
      <c r="E6" s="238"/>
      <c r="F6" s="173"/>
      <c r="G6" s="173"/>
      <c r="H6" s="173"/>
      <c r="I6" s="173"/>
      <c r="J6" s="173"/>
      <c r="K6" s="145" t="s">
        <v>63</v>
      </c>
      <c r="L6" s="146">
        <v>0</v>
      </c>
    </row>
    <row r="7" spans="1:17" s="102" customFormat="1" ht="14.25" customHeight="1">
      <c r="A7" s="1205" t="s">
        <v>1</v>
      </c>
      <c r="B7" s="1206"/>
      <c r="C7" s="1207"/>
      <c r="D7" s="1203" t="s">
        <v>67</v>
      </c>
      <c r="E7" s="241"/>
      <c r="F7" s="1211" t="s">
        <v>68</v>
      </c>
      <c r="G7" s="1212"/>
      <c r="H7" s="1212"/>
      <c r="I7" s="1212"/>
      <c r="J7" s="1234"/>
      <c r="K7" s="659" t="s">
        <v>69</v>
      </c>
      <c r="L7" s="660" t="s">
        <v>70</v>
      </c>
      <c r="M7" s="117"/>
      <c r="N7" s="2"/>
      <c r="O7" s="2"/>
      <c r="P7" s="2"/>
      <c r="Q7" s="2"/>
    </row>
    <row r="8" spans="1:17" s="102" customFormat="1" ht="45" customHeight="1">
      <c r="A8" s="1208"/>
      <c r="B8" s="1209"/>
      <c r="C8" s="1210"/>
      <c r="D8" s="1310"/>
      <c r="E8" s="180"/>
      <c r="F8" s="103" t="s">
        <v>6</v>
      </c>
      <c r="G8" s="174" t="s">
        <v>71</v>
      </c>
      <c r="H8" s="174" t="s">
        <v>72</v>
      </c>
      <c r="I8" s="104" t="s">
        <v>73</v>
      </c>
      <c r="J8" s="105" t="s">
        <v>74</v>
      </c>
      <c r="K8" s="662" t="s">
        <v>75</v>
      </c>
      <c r="L8" s="107" t="s">
        <v>76</v>
      </c>
      <c r="M8" s="117"/>
    </row>
    <row r="9" spans="1:17" ht="14.1" customHeight="1">
      <c r="A9" s="1213" t="s">
        <v>77</v>
      </c>
      <c r="B9" s="1214"/>
      <c r="C9" s="1215"/>
      <c r="D9" s="1227" t="s">
        <v>78</v>
      </c>
      <c r="E9" s="50">
        <v>121102</v>
      </c>
      <c r="F9" s="439">
        <v>95</v>
      </c>
      <c r="G9" s="440">
        <v>8</v>
      </c>
      <c r="H9" s="634">
        <v>60</v>
      </c>
      <c r="I9" s="440">
        <v>45</v>
      </c>
      <c r="J9" s="635">
        <f t="shared" ref="J9:J18" si="0">F9-I9</f>
        <v>50</v>
      </c>
      <c r="K9" s="636">
        <v>450</v>
      </c>
      <c r="L9" s="544">
        <f>M9-(M9*$L$6)</f>
        <v>7.13</v>
      </c>
      <c r="M9" s="598">
        <v>7.13</v>
      </c>
      <c r="N9" s="1134"/>
      <c r="O9" s="117"/>
      <c r="P9"/>
      <c r="Q9" s="18"/>
    </row>
    <row r="10" spans="1:17" ht="14.1" customHeight="1">
      <c r="A10" s="1216"/>
      <c r="B10" s="1217"/>
      <c r="C10" s="1218"/>
      <c r="D10" s="1228"/>
      <c r="E10" s="48">
        <v>121178</v>
      </c>
      <c r="F10" s="431">
        <v>115</v>
      </c>
      <c r="G10" s="432">
        <v>8</v>
      </c>
      <c r="H10" s="637">
        <v>60</v>
      </c>
      <c r="I10" s="432">
        <v>45</v>
      </c>
      <c r="J10" s="638">
        <f t="shared" si="0"/>
        <v>70</v>
      </c>
      <c r="K10" s="639">
        <v>400</v>
      </c>
      <c r="L10" s="547">
        <f t="shared" ref="L10:L17" si="1">M10-(M10*$L$6)</f>
        <v>8.16</v>
      </c>
      <c r="M10" s="599">
        <v>8.16</v>
      </c>
      <c r="N10" s="1134"/>
      <c r="O10" s="117"/>
      <c r="P10"/>
      <c r="Q10" s="18"/>
    </row>
    <row r="11" spans="1:17" ht="14.1" customHeight="1">
      <c r="A11" s="1219"/>
      <c r="B11" s="1217"/>
      <c r="C11" s="1218"/>
      <c r="D11" s="1414"/>
      <c r="E11" s="48">
        <v>121185</v>
      </c>
      <c r="F11" s="431">
        <v>125</v>
      </c>
      <c r="G11" s="432">
        <v>8</v>
      </c>
      <c r="H11" s="637">
        <v>60</v>
      </c>
      <c r="I11" s="432">
        <v>45</v>
      </c>
      <c r="J11" s="638">
        <f t="shared" si="0"/>
        <v>80</v>
      </c>
      <c r="K11" s="639">
        <v>380</v>
      </c>
      <c r="L11" s="547">
        <f t="shared" si="1"/>
        <v>8.51</v>
      </c>
      <c r="M11" s="599">
        <v>8.51</v>
      </c>
      <c r="N11" s="1134"/>
      <c r="O11" s="117"/>
      <c r="P11"/>
      <c r="Q11" s="18"/>
    </row>
    <row r="12" spans="1:17" ht="14.1" customHeight="1">
      <c r="A12" s="1219"/>
      <c r="B12" s="1217"/>
      <c r="C12" s="1218"/>
      <c r="D12" s="1414"/>
      <c r="E12" s="48">
        <v>121186</v>
      </c>
      <c r="F12" s="431">
        <v>135</v>
      </c>
      <c r="G12" s="432">
        <v>8</v>
      </c>
      <c r="H12" s="637">
        <v>60</v>
      </c>
      <c r="I12" s="432">
        <v>45</v>
      </c>
      <c r="J12" s="638">
        <f t="shared" si="0"/>
        <v>90</v>
      </c>
      <c r="K12" s="639">
        <v>370</v>
      </c>
      <c r="L12" s="547">
        <f t="shared" si="1"/>
        <v>8.94</v>
      </c>
      <c r="M12" s="599">
        <v>8.94</v>
      </c>
      <c r="N12" s="1134"/>
      <c r="O12" s="117"/>
      <c r="P12"/>
      <c r="Q12" s="18"/>
    </row>
    <row r="13" spans="1:17" ht="14.1" customHeight="1">
      <c r="A13" s="1219"/>
      <c r="B13" s="1217"/>
      <c r="C13" s="1218"/>
      <c r="D13" s="1414"/>
      <c r="E13" s="48">
        <v>121188</v>
      </c>
      <c r="F13" s="431">
        <v>145</v>
      </c>
      <c r="G13" s="432">
        <v>8</v>
      </c>
      <c r="H13" s="637">
        <v>60</v>
      </c>
      <c r="I13" s="432">
        <v>45</v>
      </c>
      <c r="J13" s="638">
        <f t="shared" si="0"/>
        <v>100</v>
      </c>
      <c r="K13" s="639">
        <v>350</v>
      </c>
      <c r="L13" s="547">
        <f t="shared" si="1"/>
        <v>9.43</v>
      </c>
      <c r="M13" s="599">
        <v>9.43</v>
      </c>
      <c r="N13" s="1134"/>
      <c r="O13" s="117"/>
      <c r="P13"/>
      <c r="Q13" s="18"/>
    </row>
    <row r="14" spans="1:17" ht="14.1" customHeight="1">
      <c r="A14" s="1219"/>
      <c r="B14" s="1217"/>
      <c r="C14" s="1218"/>
      <c r="D14" s="1414"/>
      <c r="E14" s="48">
        <v>121189</v>
      </c>
      <c r="F14" s="431">
        <v>165</v>
      </c>
      <c r="G14" s="432">
        <v>8</v>
      </c>
      <c r="H14" s="637">
        <v>60</v>
      </c>
      <c r="I14" s="432">
        <v>45</v>
      </c>
      <c r="J14" s="638">
        <f t="shared" si="0"/>
        <v>120</v>
      </c>
      <c r="K14" s="639">
        <v>300</v>
      </c>
      <c r="L14" s="547">
        <f t="shared" si="1"/>
        <v>10.16</v>
      </c>
      <c r="M14" s="599">
        <v>10.16</v>
      </c>
      <c r="N14" s="1134"/>
      <c r="O14" s="117"/>
      <c r="P14"/>
      <c r="Q14" s="18"/>
    </row>
    <row r="15" spans="1:17" ht="14.1" customHeight="1">
      <c r="A15" s="1219"/>
      <c r="B15" s="1217"/>
      <c r="C15" s="1218"/>
      <c r="D15" s="1414"/>
      <c r="E15" s="48">
        <v>121190</v>
      </c>
      <c r="F15" s="431">
        <v>175</v>
      </c>
      <c r="G15" s="432">
        <v>8</v>
      </c>
      <c r="H15" s="637">
        <v>60</v>
      </c>
      <c r="I15" s="432">
        <v>45</v>
      </c>
      <c r="J15" s="638">
        <f t="shared" si="0"/>
        <v>130</v>
      </c>
      <c r="K15" s="639">
        <v>270</v>
      </c>
      <c r="L15" s="547">
        <f t="shared" si="1"/>
        <v>10.53</v>
      </c>
      <c r="M15" s="599">
        <v>10.53</v>
      </c>
      <c r="N15" s="1134"/>
      <c r="O15" s="117"/>
      <c r="P15"/>
      <c r="Q15" s="18"/>
    </row>
    <row r="16" spans="1:17" ht="14.1" customHeight="1">
      <c r="A16" s="1219"/>
      <c r="B16" s="1217"/>
      <c r="C16" s="1218"/>
      <c r="D16" s="1414"/>
      <c r="E16" s="48">
        <v>121191</v>
      </c>
      <c r="F16" s="431">
        <v>195</v>
      </c>
      <c r="G16" s="432">
        <v>8</v>
      </c>
      <c r="H16" s="637">
        <v>60</v>
      </c>
      <c r="I16" s="432">
        <v>45</v>
      </c>
      <c r="J16" s="638">
        <f t="shared" si="0"/>
        <v>150</v>
      </c>
      <c r="K16" s="639">
        <v>230</v>
      </c>
      <c r="L16" s="640">
        <f t="shared" si="1"/>
        <v>11.49</v>
      </c>
      <c r="M16" s="599">
        <v>11.49</v>
      </c>
      <c r="N16" s="1134"/>
      <c r="O16" s="117"/>
      <c r="P16"/>
      <c r="Q16" s="18"/>
    </row>
    <row r="17" spans="1:17" s="553" customFormat="1" ht="14.1" customHeight="1">
      <c r="A17" s="1219"/>
      <c r="B17" s="1217"/>
      <c r="C17" s="1218"/>
      <c r="D17" s="1414"/>
      <c r="E17" s="70"/>
      <c r="F17" s="641">
        <v>215</v>
      </c>
      <c r="G17" s="495">
        <v>8</v>
      </c>
      <c r="H17" s="642">
        <v>60</v>
      </c>
      <c r="I17" s="495">
        <v>45</v>
      </c>
      <c r="J17" s="643">
        <f t="shared" si="0"/>
        <v>170</v>
      </c>
      <c r="K17" s="644">
        <v>210</v>
      </c>
      <c r="L17" s="640">
        <f t="shared" si="1"/>
        <v>12.26</v>
      </c>
      <c r="M17" s="599">
        <v>12.26</v>
      </c>
      <c r="N17" s="1134"/>
      <c r="O17" s="117"/>
      <c r="P17" s="562"/>
      <c r="Q17" s="556"/>
    </row>
    <row r="18" spans="1:17" ht="14.1" customHeight="1">
      <c r="A18" s="1219"/>
      <c r="B18" s="1217"/>
      <c r="C18" s="1218"/>
      <c r="D18" s="1414"/>
      <c r="E18" s="70">
        <v>121192</v>
      </c>
      <c r="F18" s="641">
        <v>225</v>
      </c>
      <c r="G18" s="495">
        <v>8</v>
      </c>
      <c r="H18" s="642">
        <v>60</v>
      </c>
      <c r="I18" s="495">
        <v>45</v>
      </c>
      <c r="J18" s="643">
        <f t="shared" si="0"/>
        <v>180</v>
      </c>
      <c r="K18" s="644">
        <v>200</v>
      </c>
      <c r="L18" s="640">
        <f>M18-(M18*$L$6)</f>
        <v>13.06</v>
      </c>
      <c r="M18" s="600">
        <v>13.06</v>
      </c>
      <c r="N18" s="1134"/>
      <c r="O18" s="117"/>
      <c r="P18"/>
      <c r="Q18" s="18"/>
    </row>
    <row r="19" spans="1:17" ht="18" customHeight="1">
      <c r="A19" s="175"/>
      <c r="B19" s="176"/>
      <c r="C19" s="614"/>
      <c r="D19" s="614"/>
      <c r="E19" s="614"/>
      <c r="F19" s="615"/>
      <c r="G19" s="614"/>
      <c r="H19" s="614"/>
      <c r="I19" s="614"/>
      <c r="J19" s="614"/>
      <c r="K19" s="614"/>
      <c r="L19" s="646"/>
      <c r="M19" s="163"/>
      <c r="N19" s="1134"/>
      <c r="O19" s="102"/>
      <c r="P19" s="19"/>
      <c r="Q19" s="19"/>
    </row>
    <row r="20" spans="1:17" ht="14.1" customHeight="1">
      <c r="A20" s="1213" t="s">
        <v>79</v>
      </c>
      <c r="B20" s="1223"/>
      <c r="C20" s="1253"/>
      <c r="D20" s="1286" t="s">
        <v>502</v>
      </c>
      <c r="E20" s="50">
        <v>121173</v>
      </c>
      <c r="F20" s="439">
        <v>95</v>
      </c>
      <c r="G20" s="440">
        <v>8</v>
      </c>
      <c r="H20" s="634">
        <v>60</v>
      </c>
      <c r="I20" s="440">
        <v>45</v>
      </c>
      <c r="J20" s="635">
        <f t="shared" ref="J20:J28" si="2">F20-I20</f>
        <v>50</v>
      </c>
      <c r="K20" s="636">
        <v>450</v>
      </c>
      <c r="L20" s="544">
        <f>M20-(M20*$L$6)</f>
        <v>5.98</v>
      </c>
      <c r="M20" s="598">
        <v>5.98</v>
      </c>
      <c r="N20" s="1134"/>
      <c r="O20" s="541"/>
      <c r="P20"/>
      <c r="Q20" s="18"/>
    </row>
    <row r="21" spans="1:17" ht="14.1" customHeight="1">
      <c r="A21" s="1216"/>
      <c r="B21" s="1224"/>
      <c r="C21" s="1254"/>
      <c r="D21" s="1241"/>
      <c r="E21" s="48">
        <v>121174</v>
      </c>
      <c r="F21" s="431">
        <v>115</v>
      </c>
      <c r="G21" s="432">
        <v>8</v>
      </c>
      <c r="H21" s="637">
        <v>60</v>
      </c>
      <c r="I21" s="432">
        <v>45</v>
      </c>
      <c r="J21" s="638">
        <f t="shared" si="2"/>
        <v>70</v>
      </c>
      <c r="K21" s="639">
        <v>400</v>
      </c>
      <c r="L21" s="547">
        <f t="shared" ref="L21:L29" si="3">M21-(M21*$L$6)</f>
        <v>6.62</v>
      </c>
      <c r="M21" s="599">
        <v>6.62</v>
      </c>
      <c r="N21" s="1134"/>
      <c r="O21" s="541"/>
      <c r="P21"/>
      <c r="Q21" s="18"/>
    </row>
    <row r="22" spans="1:17" ht="14.1" customHeight="1">
      <c r="A22" s="1216"/>
      <c r="B22" s="1224"/>
      <c r="C22" s="1254"/>
      <c r="D22" s="1241"/>
      <c r="E22" s="48">
        <v>121175</v>
      </c>
      <c r="F22" s="431">
        <v>125</v>
      </c>
      <c r="G22" s="432">
        <v>8</v>
      </c>
      <c r="H22" s="637">
        <v>60</v>
      </c>
      <c r="I22" s="432">
        <v>45</v>
      </c>
      <c r="J22" s="638">
        <f t="shared" si="2"/>
        <v>80</v>
      </c>
      <c r="K22" s="639">
        <v>380</v>
      </c>
      <c r="L22" s="547">
        <f t="shared" si="3"/>
        <v>7.29</v>
      </c>
      <c r="M22" s="599">
        <v>7.29</v>
      </c>
      <c r="N22" s="1134"/>
      <c r="O22" s="541"/>
      <c r="P22"/>
      <c r="Q22" s="18"/>
    </row>
    <row r="23" spans="1:17" ht="14.1" customHeight="1">
      <c r="A23" s="1216"/>
      <c r="B23" s="1224"/>
      <c r="C23" s="1254"/>
      <c r="D23" s="1241"/>
      <c r="E23" s="48">
        <v>121177</v>
      </c>
      <c r="F23" s="431">
        <v>135</v>
      </c>
      <c r="G23" s="432">
        <v>8</v>
      </c>
      <c r="H23" s="637">
        <v>60</v>
      </c>
      <c r="I23" s="432">
        <v>45</v>
      </c>
      <c r="J23" s="638">
        <f t="shared" si="2"/>
        <v>90</v>
      </c>
      <c r="K23" s="639">
        <v>370</v>
      </c>
      <c r="L23" s="547">
        <f t="shared" si="3"/>
        <v>7.4</v>
      </c>
      <c r="M23" s="599">
        <v>7.4</v>
      </c>
      <c r="N23" s="1134"/>
      <c r="O23" s="541"/>
      <c r="P23"/>
      <c r="Q23" s="18"/>
    </row>
    <row r="24" spans="1:17" ht="14.1" customHeight="1">
      <c r="A24" s="1216"/>
      <c r="B24" s="1224"/>
      <c r="C24" s="1254"/>
      <c r="D24" s="1241"/>
      <c r="E24" s="48">
        <v>121179</v>
      </c>
      <c r="F24" s="431">
        <v>145</v>
      </c>
      <c r="G24" s="432">
        <v>8</v>
      </c>
      <c r="H24" s="637">
        <v>60</v>
      </c>
      <c r="I24" s="432">
        <v>45</v>
      </c>
      <c r="J24" s="638">
        <f t="shared" si="2"/>
        <v>100</v>
      </c>
      <c r="K24" s="639">
        <v>350</v>
      </c>
      <c r="L24" s="547">
        <f t="shared" si="3"/>
        <v>7.75</v>
      </c>
      <c r="M24" s="599">
        <v>7.75</v>
      </c>
      <c r="N24" s="1134"/>
      <c r="O24" s="541"/>
      <c r="P24"/>
      <c r="Q24" s="18"/>
    </row>
    <row r="25" spans="1:17" ht="14.1" customHeight="1">
      <c r="A25" s="1216"/>
      <c r="B25" s="1224"/>
      <c r="C25" s="1254"/>
      <c r="D25" s="1241"/>
      <c r="E25" s="48">
        <v>121180</v>
      </c>
      <c r="F25" s="431">
        <v>165</v>
      </c>
      <c r="G25" s="432">
        <v>8</v>
      </c>
      <c r="H25" s="637">
        <v>60</v>
      </c>
      <c r="I25" s="432">
        <v>45</v>
      </c>
      <c r="J25" s="638">
        <f t="shared" si="2"/>
        <v>120</v>
      </c>
      <c r="K25" s="639">
        <v>300</v>
      </c>
      <c r="L25" s="547">
        <f t="shared" si="3"/>
        <v>8.27</v>
      </c>
      <c r="M25" s="599">
        <v>8.27</v>
      </c>
      <c r="N25" s="1134"/>
      <c r="O25" s="541"/>
      <c r="P25"/>
      <c r="Q25" s="18"/>
    </row>
    <row r="26" spans="1:17" ht="14.1" customHeight="1">
      <c r="A26" s="1216"/>
      <c r="B26" s="1224"/>
      <c r="C26" s="1254"/>
      <c r="D26" s="1241"/>
      <c r="E26" s="48">
        <v>121181</v>
      </c>
      <c r="F26" s="431">
        <v>175</v>
      </c>
      <c r="G26" s="432">
        <v>8</v>
      </c>
      <c r="H26" s="637">
        <v>60</v>
      </c>
      <c r="I26" s="432">
        <v>45</v>
      </c>
      <c r="J26" s="638">
        <f t="shared" si="2"/>
        <v>130</v>
      </c>
      <c r="K26" s="639">
        <v>270</v>
      </c>
      <c r="L26" s="547">
        <f t="shared" si="3"/>
        <v>8.6</v>
      </c>
      <c r="M26" s="599">
        <v>8.6</v>
      </c>
      <c r="N26" s="1134"/>
      <c r="O26" s="541"/>
      <c r="P26"/>
      <c r="Q26" s="18"/>
    </row>
    <row r="27" spans="1:17" ht="14.1" customHeight="1">
      <c r="A27" s="1216"/>
      <c r="B27" s="1224"/>
      <c r="C27" s="1254"/>
      <c r="D27" s="1241"/>
      <c r="E27" s="70">
        <v>121183</v>
      </c>
      <c r="F27" s="641">
        <v>195</v>
      </c>
      <c r="G27" s="495">
        <v>8</v>
      </c>
      <c r="H27" s="642">
        <v>60</v>
      </c>
      <c r="I27" s="495">
        <v>45</v>
      </c>
      <c r="J27" s="643">
        <f t="shared" si="2"/>
        <v>150</v>
      </c>
      <c r="K27" s="644">
        <v>230</v>
      </c>
      <c r="L27" s="640">
        <f t="shared" si="3"/>
        <v>9.25</v>
      </c>
      <c r="M27" s="599">
        <v>9.25</v>
      </c>
      <c r="N27" s="1134"/>
      <c r="O27" s="541"/>
      <c r="P27"/>
      <c r="Q27" s="18"/>
    </row>
    <row r="28" spans="1:17" s="553" customFormat="1" ht="14.1" customHeight="1">
      <c r="A28" s="1216"/>
      <c r="B28" s="1224"/>
      <c r="C28" s="1254"/>
      <c r="D28" s="1241"/>
      <c r="E28" s="70"/>
      <c r="F28" s="641">
        <v>215</v>
      </c>
      <c r="G28" s="495">
        <v>8</v>
      </c>
      <c r="H28" s="642">
        <v>60</v>
      </c>
      <c r="I28" s="495">
        <v>45</v>
      </c>
      <c r="J28" s="643">
        <f t="shared" si="2"/>
        <v>170</v>
      </c>
      <c r="K28" s="644">
        <v>210</v>
      </c>
      <c r="L28" s="640">
        <f>M28-(M28*$L$6)</f>
        <v>9.89</v>
      </c>
      <c r="M28" s="599">
        <v>9.89</v>
      </c>
      <c r="N28" s="1134"/>
      <c r="O28" s="541"/>
      <c r="P28" s="562"/>
      <c r="Q28" s="556"/>
    </row>
    <row r="29" spans="1:17" ht="14.1" customHeight="1">
      <c r="A29" s="1225"/>
      <c r="B29" s="1226"/>
      <c r="C29" s="1255"/>
      <c r="D29" s="1415"/>
      <c r="E29" s="70">
        <v>191851</v>
      </c>
      <c r="F29" s="641">
        <v>225</v>
      </c>
      <c r="G29" s="495">
        <v>8</v>
      </c>
      <c r="H29" s="642">
        <v>60</v>
      </c>
      <c r="I29" s="495">
        <v>45</v>
      </c>
      <c r="J29" s="643">
        <v>180</v>
      </c>
      <c r="K29" s="644">
        <v>200</v>
      </c>
      <c r="L29" s="640">
        <f t="shared" si="3"/>
        <v>10.49</v>
      </c>
      <c r="M29" s="600">
        <v>10.49</v>
      </c>
      <c r="N29" s="1134"/>
      <c r="O29" s="541"/>
      <c r="P29"/>
      <c r="Q29" s="18"/>
    </row>
    <row r="30" spans="1:17" ht="18" customHeight="1">
      <c r="A30" s="175"/>
      <c r="B30" s="176"/>
      <c r="C30" s="614"/>
      <c r="D30" s="614"/>
      <c r="E30" s="614"/>
      <c r="F30" s="645"/>
      <c r="G30" s="645"/>
      <c r="H30" s="645"/>
      <c r="I30" s="645"/>
      <c r="J30" s="645"/>
      <c r="K30" s="645"/>
      <c r="L30" s="646"/>
      <c r="M30" s="163"/>
      <c r="N30" s="1134"/>
      <c r="O30" s="541"/>
      <c r="P30"/>
      <c r="Q30" s="18"/>
    </row>
    <row r="31" spans="1:17" ht="14.1" customHeight="1">
      <c r="A31" s="1213" t="s">
        <v>90</v>
      </c>
      <c r="B31" s="1214"/>
      <c r="C31" s="1215"/>
      <c r="D31" s="1227" t="s">
        <v>369</v>
      </c>
      <c r="E31" s="50">
        <v>165164</v>
      </c>
      <c r="F31" s="439">
        <v>70</v>
      </c>
      <c r="G31" s="440">
        <v>8</v>
      </c>
      <c r="H31" s="634">
        <v>60</v>
      </c>
      <c r="I31" s="440">
        <v>40</v>
      </c>
      <c r="J31" s="635">
        <f t="shared" ref="J31:J38" si="4">F31-I31</f>
        <v>30</v>
      </c>
      <c r="K31" s="636">
        <v>1000</v>
      </c>
      <c r="L31" s="544">
        <f>M31-(M31*$L$6)</f>
        <v>4.2</v>
      </c>
      <c r="M31" s="598">
        <v>4.2</v>
      </c>
      <c r="N31" s="1134"/>
      <c r="O31" s="541"/>
      <c r="P31"/>
      <c r="Q31" s="18"/>
    </row>
    <row r="32" spans="1:17" ht="14.1" customHeight="1">
      <c r="A32" s="1216"/>
      <c r="B32" s="1217"/>
      <c r="C32" s="1218"/>
      <c r="D32" s="1228"/>
      <c r="E32" s="48">
        <v>165165</v>
      </c>
      <c r="F32" s="431">
        <v>90</v>
      </c>
      <c r="G32" s="432">
        <v>8</v>
      </c>
      <c r="H32" s="637">
        <v>60</v>
      </c>
      <c r="I32" s="432">
        <v>40</v>
      </c>
      <c r="J32" s="638">
        <f t="shared" si="4"/>
        <v>50</v>
      </c>
      <c r="K32" s="639">
        <v>800</v>
      </c>
      <c r="L32" s="547">
        <f t="shared" ref="L32:L47" si="5">M32-(M32*$L$6)</f>
        <v>4.67</v>
      </c>
      <c r="M32" s="599">
        <v>4.67</v>
      </c>
      <c r="N32" s="1134"/>
      <c r="O32" s="541"/>
      <c r="P32"/>
      <c r="Q32" s="18"/>
    </row>
    <row r="33" spans="1:17" ht="14.1" customHeight="1">
      <c r="A33" s="1219"/>
      <c r="B33" s="1217"/>
      <c r="C33" s="1218"/>
      <c r="D33" s="1414"/>
      <c r="E33" s="48">
        <v>165192</v>
      </c>
      <c r="F33" s="431">
        <v>110</v>
      </c>
      <c r="G33" s="432">
        <v>8</v>
      </c>
      <c r="H33" s="637">
        <v>60</v>
      </c>
      <c r="I33" s="432">
        <v>40</v>
      </c>
      <c r="J33" s="638">
        <f t="shared" si="4"/>
        <v>70</v>
      </c>
      <c r="K33" s="639">
        <v>650</v>
      </c>
      <c r="L33" s="547">
        <f t="shared" si="5"/>
        <v>5.12</v>
      </c>
      <c r="M33" s="599">
        <v>5.12</v>
      </c>
      <c r="N33" s="1134"/>
      <c r="O33" s="541"/>
      <c r="P33"/>
      <c r="Q33" s="18"/>
    </row>
    <row r="34" spans="1:17" ht="14.1" customHeight="1">
      <c r="A34" s="1219"/>
      <c r="B34" s="1217"/>
      <c r="C34" s="1218"/>
      <c r="D34" s="1414"/>
      <c r="E34" s="48">
        <v>165193</v>
      </c>
      <c r="F34" s="431">
        <v>130</v>
      </c>
      <c r="G34" s="432">
        <v>8</v>
      </c>
      <c r="H34" s="637">
        <v>60</v>
      </c>
      <c r="I34" s="432">
        <v>40</v>
      </c>
      <c r="J34" s="638">
        <f t="shared" si="4"/>
        <v>90</v>
      </c>
      <c r="K34" s="639">
        <v>550</v>
      </c>
      <c r="L34" s="547">
        <f t="shared" si="5"/>
        <v>5.35</v>
      </c>
      <c r="M34" s="599">
        <v>5.35</v>
      </c>
      <c r="N34" s="1134"/>
      <c r="O34" s="541"/>
      <c r="P34"/>
      <c r="Q34" s="18"/>
    </row>
    <row r="35" spans="1:17" ht="14.1" customHeight="1">
      <c r="A35" s="1219"/>
      <c r="B35" s="1217"/>
      <c r="C35" s="1218"/>
      <c r="D35" s="1414"/>
      <c r="E35" s="48">
        <v>165194</v>
      </c>
      <c r="F35" s="431">
        <v>150</v>
      </c>
      <c r="G35" s="432">
        <v>8</v>
      </c>
      <c r="H35" s="637">
        <v>60</v>
      </c>
      <c r="I35" s="432">
        <v>40</v>
      </c>
      <c r="J35" s="638">
        <f t="shared" si="4"/>
        <v>110</v>
      </c>
      <c r="K35" s="639">
        <v>450</v>
      </c>
      <c r="L35" s="547">
        <f t="shared" si="5"/>
        <v>6.51</v>
      </c>
      <c r="M35" s="599">
        <v>6.51</v>
      </c>
      <c r="N35" s="1134"/>
      <c r="O35" s="541"/>
      <c r="P35"/>
      <c r="Q35" s="18"/>
    </row>
    <row r="36" spans="1:17" ht="14.1" customHeight="1">
      <c r="A36" s="1219"/>
      <c r="B36" s="1217"/>
      <c r="C36" s="1218"/>
      <c r="D36" s="1414"/>
      <c r="E36" s="48">
        <v>165195</v>
      </c>
      <c r="F36" s="431">
        <v>180</v>
      </c>
      <c r="G36" s="432">
        <v>8</v>
      </c>
      <c r="H36" s="637">
        <v>60</v>
      </c>
      <c r="I36" s="432">
        <v>40</v>
      </c>
      <c r="J36" s="638">
        <f t="shared" si="4"/>
        <v>140</v>
      </c>
      <c r="K36" s="639">
        <v>320</v>
      </c>
      <c r="L36" s="547">
        <f t="shared" si="5"/>
        <v>7.64</v>
      </c>
      <c r="M36" s="599">
        <v>7.64</v>
      </c>
      <c r="N36" s="1134"/>
      <c r="O36" s="541"/>
      <c r="P36"/>
      <c r="Q36" s="18"/>
    </row>
    <row r="37" spans="1:17" ht="14.1" customHeight="1">
      <c r="A37" s="1219"/>
      <c r="B37" s="1217"/>
      <c r="C37" s="1218"/>
      <c r="D37" s="1414"/>
      <c r="E37" s="48">
        <v>165196</v>
      </c>
      <c r="F37" s="431">
        <v>210</v>
      </c>
      <c r="G37" s="432">
        <v>8</v>
      </c>
      <c r="H37" s="637">
        <v>60</v>
      </c>
      <c r="I37" s="432">
        <v>40</v>
      </c>
      <c r="J37" s="638">
        <f t="shared" si="4"/>
        <v>170</v>
      </c>
      <c r="K37" s="639">
        <v>280</v>
      </c>
      <c r="L37" s="547">
        <f t="shared" si="5"/>
        <v>8.84</v>
      </c>
      <c r="M37" s="599">
        <v>8.84</v>
      </c>
      <c r="N37" s="1134"/>
      <c r="O37" s="541"/>
      <c r="P37"/>
      <c r="Q37" s="18"/>
    </row>
    <row r="38" spans="1:17" ht="14.1" customHeight="1">
      <c r="A38" s="1220"/>
      <c r="B38" s="1221"/>
      <c r="C38" s="1222"/>
      <c r="D38" s="1416"/>
      <c r="E38" s="75">
        <v>165197</v>
      </c>
      <c r="F38" s="647">
        <v>230</v>
      </c>
      <c r="G38" s="498">
        <v>8</v>
      </c>
      <c r="H38" s="648">
        <v>60</v>
      </c>
      <c r="I38" s="498">
        <v>40</v>
      </c>
      <c r="J38" s="649">
        <f t="shared" si="4"/>
        <v>190</v>
      </c>
      <c r="K38" s="650">
        <v>240</v>
      </c>
      <c r="L38" s="651">
        <f t="shared" si="5"/>
        <v>10.28</v>
      </c>
      <c r="M38" s="600">
        <v>10.28</v>
      </c>
      <c r="N38" s="1134"/>
      <c r="O38" s="541"/>
      <c r="P38"/>
      <c r="Q38" s="18"/>
    </row>
    <row r="39" spans="1:17" s="553" customFormat="1" ht="14.1" customHeight="1">
      <c r="A39" s="1410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2"/>
      <c r="M39" s="1106"/>
      <c r="N39" s="1134"/>
      <c r="O39" s="541"/>
      <c r="P39" s="562"/>
      <c r="Q39" s="556"/>
    </row>
    <row r="40" spans="1:17" s="553" customFormat="1" ht="14.1" customHeight="1">
      <c r="A40" s="1213" t="s">
        <v>517</v>
      </c>
      <c r="B40" s="1214"/>
      <c r="C40" s="1215"/>
      <c r="D40" s="1408" t="s">
        <v>518</v>
      </c>
      <c r="E40" s="1107"/>
      <c r="F40" s="439">
        <v>100</v>
      </c>
      <c r="G40" s="440">
        <v>8</v>
      </c>
      <c r="H40" s="634">
        <v>60</v>
      </c>
      <c r="I40" s="440">
        <v>50</v>
      </c>
      <c r="J40" s="635">
        <f>F40-I40</f>
        <v>50</v>
      </c>
      <c r="K40" s="636">
        <v>550</v>
      </c>
      <c r="L40" s="544">
        <f t="shared" si="5"/>
        <v>4.3</v>
      </c>
      <c r="M40" s="1106">
        <v>4.3</v>
      </c>
      <c r="N40" s="1134"/>
      <c r="O40" s="541"/>
      <c r="P40" s="562"/>
      <c r="Q40" s="556"/>
    </row>
    <row r="41" spans="1:17" s="553" customFormat="1" ht="14.1" customHeight="1">
      <c r="A41" s="1216"/>
      <c r="B41" s="1217"/>
      <c r="C41" s="1218"/>
      <c r="D41" s="1409"/>
      <c r="E41" s="1107"/>
      <c r="F41" s="431">
        <v>120</v>
      </c>
      <c r="G41" s="432">
        <v>8</v>
      </c>
      <c r="H41" s="637">
        <v>60</v>
      </c>
      <c r="I41" s="432">
        <v>50</v>
      </c>
      <c r="J41" s="638">
        <f t="shared" ref="J41:J47" si="6">F41-I41</f>
        <v>70</v>
      </c>
      <c r="K41" s="639">
        <v>500</v>
      </c>
      <c r="L41" s="547">
        <f t="shared" si="5"/>
        <v>4.9000000000000004</v>
      </c>
      <c r="M41" s="1106">
        <v>4.9000000000000004</v>
      </c>
      <c r="N41" s="1134"/>
      <c r="O41" s="541"/>
      <c r="P41" s="562"/>
      <c r="Q41" s="556"/>
    </row>
    <row r="42" spans="1:17" s="553" customFormat="1" ht="14.1" customHeight="1">
      <c r="A42" s="1219"/>
      <c r="B42" s="1217"/>
      <c r="C42" s="1218"/>
      <c r="D42" s="1409"/>
      <c r="E42" s="1107"/>
      <c r="F42" s="431">
        <v>140</v>
      </c>
      <c r="G42" s="432">
        <v>8</v>
      </c>
      <c r="H42" s="637">
        <v>60</v>
      </c>
      <c r="I42" s="432">
        <v>50</v>
      </c>
      <c r="J42" s="638">
        <f t="shared" si="6"/>
        <v>90</v>
      </c>
      <c r="K42" s="639">
        <v>450</v>
      </c>
      <c r="L42" s="547">
        <f t="shared" si="5"/>
        <v>5.63</v>
      </c>
      <c r="M42" s="1106">
        <v>5.63</v>
      </c>
      <c r="N42" s="1134"/>
      <c r="O42" s="541"/>
      <c r="P42" s="562"/>
      <c r="Q42" s="556"/>
    </row>
    <row r="43" spans="1:17" s="553" customFormat="1" ht="14.1" customHeight="1">
      <c r="A43" s="1219"/>
      <c r="B43" s="1217"/>
      <c r="C43" s="1218"/>
      <c r="D43" s="1409"/>
      <c r="E43" s="1107"/>
      <c r="F43" s="431">
        <v>160</v>
      </c>
      <c r="G43" s="432">
        <v>8</v>
      </c>
      <c r="H43" s="637">
        <v>60</v>
      </c>
      <c r="I43" s="432">
        <v>50</v>
      </c>
      <c r="J43" s="638">
        <f t="shared" si="6"/>
        <v>110</v>
      </c>
      <c r="K43" s="639">
        <v>400</v>
      </c>
      <c r="L43" s="547">
        <f t="shared" si="5"/>
        <v>6.25</v>
      </c>
      <c r="M43" s="1106">
        <v>6.25</v>
      </c>
      <c r="N43" s="1134"/>
      <c r="O43" s="541"/>
      <c r="P43" s="562"/>
      <c r="Q43" s="556"/>
    </row>
    <row r="44" spans="1:17" s="553" customFormat="1" ht="14.1" customHeight="1">
      <c r="A44" s="1219"/>
      <c r="B44" s="1217"/>
      <c r="C44" s="1218"/>
      <c r="D44" s="1409"/>
      <c r="E44" s="1107"/>
      <c r="F44" s="431">
        <v>180</v>
      </c>
      <c r="G44" s="432">
        <v>8</v>
      </c>
      <c r="H44" s="637">
        <v>60</v>
      </c>
      <c r="I44" s="432">
        <v>50</v>
      </c>
      <c r="J44" s="638">
        <f t="shared" si="6"/>
        <v>130</v>
      </c>
      <c r="K44" s="639">
        <v>350</v>
      </c>
      <c r="L44" s="547">
        <f t="shared" si="5"/>
        <v>7.46</v>
      </c>
      <c r="M44" s="1106">
        <v>7.46</v>
      </c>
      <c r="N44" s="1134"/>
      <c r="O44" s="541"/>
      <c r="P44" s="562"/>
      <c r="Q44" s="556"/>
    </row>
    <row r="45" spans="1:17" s="553" customFormat="1" ht="14.1" customHeight="1">
      <c r="A45" s="1219"/>
      <c r="B45" s="1217"/>
      <c r="C45" s="1218"/>
      <c r="D45" s="1409"/>
      <c r="E45" s="1107"/>
      <c r="F45" s="431">
        <v>200</v>
      </c>
      <c r="G45" s="432">
        <v>8</v>
      </c>
      <c r="H45" s="637">
        <v>60</v>
      </c>
      <c r="I45" s="432">
        <v>50</v>
      </c>
      <c r="J45" s="638">
        <f t="shared" si="6"/>
        <v>150</v>
      </c>
      <c r="K45" s="639">
        <v>300</v>
      </c>
      <c r="L45" s="547">
        <f t="shared" si="5"/>
        <v>7.89</v>
      </c>
      <c r="M45" s="1106">
        <v>7.89</v>
      </c>
      <c r="N45" s="1134"/>
      <c r="O45" s="541"/>
      <c r="P45" s="562"/>
      <c r="Q45" s="556"/>
    </row>
    <row r="46" spans="1:17" s="553" customFormat="1" ht="14.1" customHeight="1">
      <c r="A46" s="1219"/>
      <c r="B46" s="1217"/>
      <c r="C46" s="1218"/>
      <c r="D46" s="1409"/>
      <c r="E46" s="1107"/>
      <c r="F46" s="431">
        <v>220</v>
      </c>
      <c r="G46" s="432">
        <v>8</v>
      </c>
      <c r="H46" s="637">
        <v>60</v>
      </c>
      <c r="I46" s="432">
        <v>50</v>
      </c>
      <c r="J46" s="638">
        <f t="shared" si="6"/>
        <v>170</v>
      </c>
      <c r="K46" s="639">
        <v>250</v>
      </c>
      <c r="L46" s="547">
        <f t="shared" si="5"/>
        <v>8.85</v>
      </c>
      <c r="M46" s="1106">
        <v>8.85</v>
      </c>
      <c r="N46" s="1134"/>
      <c r="O46" s="541"/>
      <c r="P46" s="562"/>
      <c r="Q46" s="556"/>
    </row>
    <row r="47" spans="1:17" s="553" customFormat="1" ht="14.1" customHeight="1">
      <c r="A47" s="1220"/>
      <c r="B47" s="1221"/>
      <c r="C47" s="1222"/>
      <c r="D47" s="1409"/>
      <c r="E47" s="1107"/>
      <c r="F47" s="647">
        <v>240</v>
      </c>
      <c r="G47" s="498">
        <v>8</v>
      </c>
      <c r="H47" s="648">
        <v>60</v>
      </c>
      <c r="I47" s="498">
        <v>50</v>
      </c>
      <c r="J47" s="649">
        <f t="shared" si="6"/>
        <v>190</v>
      </c>
      <c r="K47" s="650">
        <v>220</v>
      </c>
      <c r="L47" s="548">
        <f t="shared" si="5"/>
        <v>10.57</v>
      </c>
      <c r="M47" s="1106">
        <v>10.57</v>
      </c>
      <c r="N47" s="1134"/>
      <c r="O47" s="541"/>
      <c r="P47" s="562"/>
      <c r="Q47" s="556"/>
    </row>
    <row r="48" spans="1:17" ht="12.75" customHeight="1">
      <c r="A48" s="239"/>
      <c r="B48" s="239"/>
      <c r="C48" s="239"/>
      <c r="D48" s="243"/>
      <c r="E48" s="243"/>
      <c r="F48" s="177"/>
      <c r="G48" s="177"/>
      <c r="H48" s="178"/>
      <c r="I48" s="177"/>
      <c r="J48" s="179"/>
      <c r="K48" s="179"/>
      <c r="L48" s="179"/>
      <c r="M48" s="163"/>
      <c r="N48" s="553"/>
      <c r="O48" s="19"/>
      <c r="P48" s="19"/>
      <c r="Q48" s="19"/>
    </row>
    <row r="49" spans="1:17" ht="12.75" customHeight="1">
      <c r="A49" s="234"/>
      <c r="B49" s="234"/>
      <c r="C49" s="234"/>
      <c r="D49" s="234"/>
      <c r="E49" s="234"/>
      <c r="F49" s="234"/>
      <c r="G49" s="234"/>
      <c r="H49" s="234"/>
      <c r="I49" s="110"/>
      <c r="J49" s="111"/>
      <c r="K49" s="1281"/>
      <c r="L49" s="1281"/>
      <c r="N49" s="553"/>
      <c r="O49" s="19"/>
      <c r="P49" s="19"/>
      <c r="Q49" s="19"/>
    </row>
    <row r="50" spans="1:17" ht="12.75" customHeight="1">
      <c r="A50" s="1406"/>
      <c r="B50" s="1406"/>
      <c r="C50" s="1406"/>
      <c r="D50" s="1406"/>
      <c r="E50" s="1406"/>
      <c r="F50" s="1406"/>
      <c r="G50" s="1406"/>
      <c r="H50" s="1406"/>
      <c r="I50" s="233"/>
      <c r="J50" s="233"/>
      <c r="K50" s="227"/>
      <c r="L50" s="227"/>
      <c r="N50" s="553"/>
      <c r="O50" s="19"/>
      <c r="P50" s="19"/>
      <c r="Q50" s="19"/>
    </row>
    <row r="51" spans="1:17" ht="12.75" customHeight="1">
      <c r="A51" s="1406"/>
      <c r="B51" s="1406"/>
      <c r="C51" s="1406"/>
      <c r="D51" s="1406"/>
      <c r="E51" s="1406"/>
      <c r="F51" s="1406"/>
      <c r="G51" s="1406"/>
      <c r="H51" s="1406"/>
      <c r="I51" s="240"/>
      <c r="J51" s="240"/>
      <c r="K51" s="1407"/>
      <c r="L51" s="1407"/>
      <c r="N51" s="553"/>
      <c r="O51" s="19"/>
      <c r="P51" s="19"/>
      <c r="Q51" s="19"/>
    </row>
    <row r="52" spans="1:17" ht="12.75" customHeight="1">
      <c r="A52" s="1386"/>
      <c r="B52" s="1386"/>
      <c r="C52" s="1386"/>
      <c r="D52" s="1386"/>
      <c r="E52" s="1386"/>
      <c r="F52" s="1386"/>
      <c r="G52" s="1386"/>
      <c r="H52" s="1386"/>
      <c r="I52" s="1386"/>
      <c r="J52" s="242"/>
      <c r="K52" s="230"/>
      <c r="L52" s="228"/>
      <c r="N52" s="562"/>
      <c r="O52" s="461"/>
      <c r="P52"/>
      <c r="Q52" s="18"/>
    </row>
    <row r="53" spans="1:17" ht="12.75" customHeight="1">
      <c r="A53" s="1026"/>
      <c r="B53" s="1026"/>
      <c r="C53" s="1026"/>
      <c r="D53" s="1026"/>
      <c r="E53" s="1026"/>
      <c r="F53" s="1026"/>
      <c r="G53" s="1026"/>
      <c r="H53" s="1026"/>
      <c r="I53" s="242"/>
      <c r="J53" s="242"/>
      <c r="K53" s="230"/>
      <c r="L53" s="228"/>
      <c r="N53" s="553"/>
      <c r="O53" s="19"/>
      <c r="P53" s="19"/>
      <c r="Q53" s="19"/>
    </row>
    <row r="54" spans="1:17">
      <c r="N54" s="553"/>
      <c r="O54" s="19"/>
      <c r="P54" s="19"/>
      <c r="Q54" s="19"/>
    </row>
    <row r="55" spans="1:17">
      <c r="N55" s="553"/>
      <c r="O55" s="19"/>
      <c r="P55" s="19"/>
      <c r="Q55" s="19"/>
    </row>
    <row r="56" spans="1:17">
      <c r="N56" s="553"/>
      <c r="O56" s="19"/>
      <c r="P56" s="19"/>
      <c r="Q56" s="19"/>
    </row>
    <row r="57" spans="1:17">
      <c r="N57" s="553"/>
      <c r="O57" s="19"/>
      <c r="P57" s="19"/>
      <c r="Q57" s="19"/>
    </row>
    <row r="58" spans="1:17">
      <c r="N58" s="562"/>
      <c r="O58" s="461"/>
      <c r="P58"/>
      <c r="Q58" s="18"/>
    </row>
    <row r="59" spans="1:17">
      <c r="N59" s="553"/>
      <c r="O59" s="19"/>
      <c r="P59" s="19"/>
      <c r="Q59" s="19"/>
    </row>
    <row r="60" spans="1:17">
      <c r="N60" s="553"/>
      <c r="O60" s="19"/>
      <c r="P60" s="19"/>
      <c r="Q60" s="19"/>
    </row>
    <row r="61" spans="1:17">
      <c r="N61" s="562"/>
      <c r="O61" s="461"/>
      <c r="P61"/>
      <c r="Q61" s="18"/>
    </row>
    <row r="62" spans="1:17">
      <c r="N62" s="553"/>
      <c r="O62" s="19"/>
      <c r="P62" s="19"/>
      <c r="Q62" s="19"/>
    </row>
    <row r="63" spans="1:17">
      <c r="N63" s="562"/>
      <c r="O63" s="461"/>
      <c r="P63"/>
      <c r="Q63" s="18"/>
    </row>
    <row r="64" spans="1:17">
      <c r="N64" s="562"/>
      <c r="O64" s="461"/>
      <c r="P64"/>
      <c r="Q64" s="18"/>
    </row>
    <row r="65" spans="14:17">
      <c r="N65" s="553"/>
      <c r="O65" s="19"/>
      <c r="P65" s="19"/>
      <c r="Q65" s="19"/>
    </row>
    <row r="66" spans="14:17">
      <c r="N66" s="562"/>
      <c r="O66" s="461"/>
      <c r="P66"/>
      <c r="Q66" s="18"/>
    </row>
    <row r="67" spans="14:17">
      <c r="N67" s="553"/>
      <c r="O67" s="19"/>
      <c r="P67" s="19"/>
      <c r="Q67" s="19"/>
    </row>
    <row r="68" spans="14:17">
      <c r="N68" s="553"/>
      <c r="O68" s="19"/>
      <c r="P68" s="19"/>
      <c r="Q68" s="19"/>
    </row>
    <row r="69" spans="14:17">
      <c r="N69" s="553"/>
      <c r="O69" s="19"/>
      <c r="P69" s="19"/>
      <c r="Q69" s="18"/>
    </row>
    <row r="70" spans="14:17">
      <c r="N70" s="562"/>
      <c r="O70" s="461"/>
      <c r="P70"/>
      <c r="Q70" s="18"/>
    </row>
    <row r="71" spans="14:17">
      <c r="N71" s="553"/>
      <c r="O71" s="19"/>
      <c r="P71" s="19"/>
      <c r="Q71" s="19"/>
    </row>
    <row r="72" spans="14:17">
      <c r="N72" s="553"/>
      <c r="O72" s="19"/>
      <c r="P72" s="19"/>
      <c r="Q72" s="19"/>
    </row>
    <row r="73" spans="14:17">
      <c r="N73" s="553"/>
      <c r="O73" s="19"/>
      <c r="P73" s="19"/>
      <c r="Q73" s="19"/>
    </row>
    <row r="74" spans="14:17">
      <c r="N74" s="553"/>
      <c r="O74" s="19"/>
      <c r="P74" s="19"/>
      <c r="Q74" s="19"/>
    </row>
    <row r="75" spans="14:17">
      <c r="N75" s="562"/>
      <c r="O75" s="461"/>
      <c r="P75"/>
      <c r="Q75" s="18"/>
    </row>
    <row r="76" spans="14:17">
      <c r="N76" s="553"/>
      <c r="O76" s="19"/>
      <c r="P76" s="19"/>
      <c r="Q76" s="19"/>
    </row>
    <row r="77" spans="14:17">
      <c r="N77" s="553"/>
      <c r="O77" s="19"/>
      <c r="P77" s="19"/>
      <c r="Q77" s="19"/>
    </row>
    <row r="78" spans="14:17">
      <c r="N78" s="553"/>
      <c r="O78" s="19"/>
      <c r="P78" s="19"/>
      <c r="Q78" s="19"/>
    </row>
    <row r="79" spans="14:17">
      <c r="N79" s="553"/>
      <c r="O79" s="19"/>
      <c r="P79" s="19"/>
      <c r="Q79" s="19"/>
    </row>
    <row r="80" spans="14:17">
      <c r="N80" s="553"/>
      <c r="O80" s="19"/>
      <c r="P80" s="19"/>
      <c r="Q80" s="19"/>
    </row>
    <row r="81" spans="14:17">
      <c r="N81" s="553"/>
      <c r="O81" s="19"/>
      <c r="P81" s="19"/>
      <c r="Q81" s="19"/>
    </row>
    <row r="82" spans="14:17">
      <c r="N82" s="553"/>
      <c r="O82" s="19"/>
      <c r="P82" s="19"/>
      <c r="Q82" s="19"/>
    </row>
    <row r="83" spans="14:17">
      <c r="N83" s="553"/>
      <c r="O83" s="19"/>
      <c r="P83" s="19"/>
      <c r="Q83" s="19"/>
    </row>
    <row r="84" spans="14:17">
      <c r="N84" s="553"/>
      <c r="O84" s="19"/>
      <c r="P84" s="19"/>
      <c r="Q84" s="19"/>
    </row>
    <row r="85" spans="14:17">
      <c r="N85" s="562"/>
      <c r="O85" s="461"/>
      <c r="P85"/>
      <c r="Q85" s="18"/>
    </row>
    <row r="86" spans="14:17">
      <c r="N86" s="553"/>
      <c r="O86" s="19"/>
      <c r="P86" s="19"/>
      <c r="Q86" s="19"/>
    </row>
    <row r="87" spans="14:17">
      <c r="N87" s="553"/>
      <c r="O87" s="19"/>
      <c r="P87" s="19"/>
      <c r="Q87" s="19"/>
    </row>
    <row r="88" spans="14:17">
      <c r="N88" s="553"/>
      <c r="O88" s="19"/>
      <c r="P88" s="19"/>
      <c r="Q88" s="19"/>
    </row>
    <row r="89" spans="14:17">
      <c r="N89" s="553"/>
      <c r="O89" s="19"/>
      <c r="P89" s="19"/>
      <c r="Q89" s="19"/>
    </row>
    <row r="90" spans="14:17">
      <c r="N90" s="562"/>
      <c r="O90" s="461"/>
      <c r="P90"/>
      <c r="Q90" s="18"/>
    </row>
    <row r="91" spans="14:17">
      <c r="N91" s="553"/>
      <c r="O91" s="19"/>
      <c r="P91" s="19"/>
      <c r="Q91" s="19"/>
    </row>
    <row r="92" spans="14:17">
      <c r="N92" s="553"/>
      <c r="O92" s="19"/>
      <c r="P92" s="19"/>
      <c r="Q92" s="19"/>
    </row>
    <row r="93" spans="14:17">
      <c r="N93" s="553"/>
      <c r="O93" s="19"/>
      <c r="P93" s="19"/>
      <c r="Q93" s="19"/>
    </row>
    <row r="94" spans="14:17">
      <c r="N94" s="553"/>
      <c r="O94" s="19"/>
      <c r="P94" s="19"/>
      <c r="Q94" s="19"/>
    </row>
    <row r="95" spans="14:17">
      <c r="N95" s="553"/>
      <c r="O95" s="19"/>
      <c r="P95" s="19"/>
      <c r="Q95" s="19"/>
    </row>
    <row r="96" spans="14:17">
      <c r="N96" s="553"/>
      <c r="O96" s="19"/>
      <c r="P96" s="19"/>
      <c r="Q96" s="19"/>
    </row>
    <row r="97" spans="14:17">
      <c r="N97" s="553"/>
      <c r="O97" s="19"/>
      <c r="P97" s="19"/>
      <c r="Q97" s="19"/>
    </row>
    <row r="98" spans="14:17">
      <c r="N98" s="553"/>
      <c r="O98" s="19"/>
      <c r="P98" s="19"/>
      <c r="Q98" s="19"/>
    </row>
    <row r="99" spans="14:17">
      <c r="N99" s="553"/>
      <c r="O99" s="19"/>
      <c r="P99" s="19"/>
      <c r="Q99" s="19"/>
    </row>
    <row r="100" spans="14:17">
      <c r="N100" s="553"/>
      <c r="O100" s="19"/>
      <c r="P100" s="19"/>
      <c r="Q100" s="19"/>
    </row>
    <row r="101" spans="14:17">
      <c r="N101" s="553"/>
      <c r="O101" s="19"/>
      <c r="P101" s="19"/>
      <c r="Q101" s="19"/>
    </row>
    <row r="102" spans="14:17">
      <c r="N102" s="553"/>
      <c r="O102" s="19"/>
      <c r="P102" s="19"/>
      <c r="Q102" s="19"/>
    </row>
    <row r="103" spans="14:17">
      <c r="N103" s="553"/>
      <c r="O103" s="19"/>
      <c r="P103" s="19"/>
      <c r="Q103" s="19"/>
    </row>
    <row r="104" spans="14:17">
      <c r="N104" s="553"/>
      <c r="O104" s="19"/>
      <c r="P104" s="19"/>
      <c r="Q104" s="19"/>
    </row>
    <row r="105" spans="14:17">
      <c r="N105" s="553"/>
      <c r="O105" s="19"/>
      <c r="P105" s="19"/>
      <c r="Q105" s="19"/>
    </row>
    <row r="106" spans="14:17">
      <c r="N106" s="553"/>
      <c r="O106" s="19"/>
      <c r="P106" s="19"/>
      <c r="Q106" s="19"/>
    </row>
    <row r="107" spans="14:17">
      <c r="N107" s="553"/>
      <c r="O107" s="19"/>
      <c r="P107" s="19"/>
      <c r="Q107" s="19"/>
    </row>
    <row r="108" spans="14:17">
      <c r="N108" s="553"/>
      <c r="O108" s="19"/>
      <c r="P108" s="19"/>
      <c r="Q108" s="19"/>
    </row>
    <row r="109" spans="14:17">
      <c r="N109" s="553"/>
      <c r="O109" s="19"/>
      <c r="P109" s="19"/>
      <c r="Q109" s="19"/>
    </row>
    <row r="110" spans="14:17">
      <c r="N110" s="562"/>
      <c r="O110" s="461"/>
      <c r="P110"/>
      <c r="Q110" s="18"/>
    </row>
    <row r="111" spans="14:17">
      <c r="N111" s="553"/>
      <c r="O111" s="19"/>
      <c r="P111" s="19"/>
      <c r="Q111" s="19"/>
    </row>
    <row r="112" spans="14:17">
      <c r="N112" s="553"/>
      <c r="O112" s="19"/>
      <c r="P112" s="19"/>
      <c r="Q112" s="19"/>
    </row>
    <row r="113" spans="14:17">
      <c r="N113" s="553"/>
      <c r="O113" s="19"/>
      <c r="P113" s="19"/>
      <c r="Q113" s="19"/>
    </row>
    <row r="114" spans="14:17">
      <c r="N114" s="553"/>
      <c r="O114" s="19"/>
      <c r="P114" s="19"/>
      <c r="Q114" s="19"/>
    </row>
    <row r="115" spans="14:17">
      <c r="N115" s="562"/>
      <c r="O115" s="461"/>
      <c r="P115"/>
      <c r="Q115" s="18"/>
    </row>
    <row r="116" spans="14:17">
      <c r="N116" s="553"/>
      <c r="O116" s="19"/>
      <c r="P116" s="19"/>
      <c r="Q116" s="19"/>
    </row>
    <row r="117" spans="14:17">
      <c r="N117" s="553"/>
      <c r="O117" s="19"/>
      <c r="P117" s="19"/>
      <c r="Q117" s="19"/>
    </row>
    <row r="118" spans="14:17">
      <c r="N118" s="553"/>
      <c r="O118" s="19"/>
      <c r="P118" s="19"/>
      <c r="Q118" s="19"/>
    </row>
    <row r="119" spans="14:17">
      <c r="N119" s="553"/>
      <c r="O119" s="19"/>
      <c r="P119" s="19"/>
      <c r="Q119" s="19"/>
    </row>
    <row r="120" spans="14:17">
      <c r="N120" s="562"/>
      <c r="O120" s="461"/>
      <c r="P120"/>
      <c r="Q120" s="18"/>
    </row>
  </sheetData>
  <mergeCells count="21">
    <mergeCell ref="A40:C47"/>
    <mergeCell ref="D40:D47"/>
    <mergeCell ref="A39:L39"/>
    <mergeCell ref="A1:L1"/>
    <mergeCell ref="A2:L2"/>
    <mergeCell ref="A4:L4"/>
    <mergeCell ref="A5:L5"/>
    <mergeCell ref="A7:C8"/>
    <mergeCell ref="D7:D8"/>
    <mergeCell ref="F7:J7"/>
    <mergeCell ref="A9:C18"/>
    <mergeCell ref="D9:D18"/>
    <mergeCell ref="A20:C29"/>
    <mergeCell ref="D20:D29"/>
    <mergeCell ref="A31:C38"/>
    <mergeCell ref="D31:D38"/>
    <mergeCell ref="K49:L49"/>
    <mergeCell ref="A50:H50"/>
    <mergeCell ref="A51:H51"/>
    <mergeCell ref="K51:L51"/>
    <mergeCell ref="A52:I52"/>
  </mergeCells>
  <printOptions horizontalCentered="1"/>
  <pageMargins left="0.78740157480314965" right="0.78740157480314965" top="0.55118110236220474" bottom="0.55118110236220474" header="0.51181102362204722" footer="0.51181102362204722"/>
  <pageSetup paperSize="9" scale="54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J1081"/>
  <sheetViews>
    <sheetView showGridLines="0" view="pageBreakPreview" topLeftCell="B1" zoomScale="85" zoomScaleNormal="70" zoomScaleSheetLayoutView="85" zoomScalePageLayoutView="70" workbookViewId="0">
      <selection activeCell="B125" sqref="B125"/>
    </sheetView>
  </sheetViews>
  <sheetFormatPr defaultColWidth="12.7109375" defaultRowHeight="12.75"/>
  <cols>
    <col min="1" max="1" width="7.5703125" style="465" hidden="1" customWidth="1"/>
    <col min="2" max="2" width="107.85546875" style="167" customWidth="1"/>
    <col min="3" max="3" width="14.7109375" style="203" customWidth="1"/>
    <col min="4" max="4" width="14.7109375" style="202" customWidth="1"/>
    <col min="5" max="5" width="14.7109375" style="597" customWidth="1"/>
    <col min="6" max="6" width="14.7109375" style="204" customWidth="1"/>
    <col min="7" max="7" width="9.140625" style="468" customWidth="1"/>
    <col min="8" max="9" width="24.85546875" style="468" customWidth="1"/>
    <col min="10" max="10" width="24.85546875" style="406" customWidth="1"/>
    <col min="11" max="12" width="24.85546875" style="201" customWidth="1"/>
    <col min="13" max="249" width="9.140625" style="201" customWidth="1"/>
    <col min="250" max="250" width="72.7109375" style="201" customWidth="1"/>
    <col min="251" max="251" width="8.7109375" style="201" customWidth="1"/>
    <col min="252" max="252" width="20.7109375" style="201" customWidth="1"/>
    <col min="253" max="253" width="12.7109375" style="201" customWidth="1"/>
    <col min="254" max="254" width="0" style="201" hidden="1" customWidth="1"/>
    <col min="255" max="255" width="12.7109375" style="201"/>
    <col min="256" max="256" width="100.7109375" style="201" customWidth="1"/>
    <col min="257" max="260" width="14.7109375" style="201" customWidth="1"/>
    <col min="261" max="505" width="9.140625" style="201" customWidth="1"/>
    <col min="506" max="506" width="72.7109375" style="201" customWidth="1"/>
    <col min="507" max="507" width="8.7109375" style="201" customWidth="1"/>
    <col min="508" max="508" width="20.7109375" style="201" customWidth="1"/>
    <col min="509" max="509" width="12.7109375" style="201" customWidth="1"/>
    <col min="510" max="510" width="0" style="201" hidden="1" customWidth="1"/>
    <col min="511" max="511" width="12.7109375" style="201"/>
    <col min="512" max="512" width="100.7109375" style="201" customWidth="1"/>
    <col min="513" max="516" width="14.7109375" style="201" customWidth="1"/>
    <col min="517" max="761" width="9.140625" style="201" customWidth="1"/>
    <col min="762" max="762" width="72.7109375" style="201" customWidth="1"/>
    <col min="763" max="763" width="8.7109375" style="201" customWidth="1"/>
    <col min="764" max="764" width="20.7109375" style="201" customWidth="1"/>
    <col min="765" max="765" width="12.7109375" style="201" customWidth="1"/>
    <col min="766" max="766" width="0" style="201" hidden="1" customWidth="1"/>
    <col min="767" max="767" width="12.7109375" style="201"/>
    <col min="768" max="768" width="100.7109375" style="201" customWidth="1"/>
    <col min="769" max="772" width="14.7109375" style="201" customWidth="1"/>
    <col min="773" max="1017" width="9.140625" style="201" customWidth="1"/>
    <col min="1018" max="1018" width="72.7109375" style="201" customWidth="1"/>
    <col min="1019" max="1019" width="8.7109375" style="201" customWidth="1"/>
    <col min="1020" max="1020" width="20.7109375" style="201" customWidth="1"/>
    <col min="1021" max="1021" width="12.7109375" style="201" customWidth="1"/>
    <col min="1022" max="1022" width="0" style="201" hidden="1" customWidth="1"/>
    <col min="1023" max="1023" width="12.7109375" style="201"/>
    <col min="1024" max="1024" width="100.7109375" style="201" customWidth="1"/>
    <col min="1025" max="1028" width="14.7109375" style="201" customWidth="1"/>
    <col min="1029" max="1273" width="9.140625" style="201" customWidth="1"/>
    <col min="1274" max="1274" width="72.7109375" style="201" customWidth="1"/>
    <col min="1275" max="1275" width="8.7109375" style="201" customWidth="1"/>
    <col min="1276" max="1276" width="20.7109375" style="201" customWidth="1"/>
    <col min="1277" max="1277" width="12.7109375" style="201" customWidth="1"/>
    <col min="1278" max="1278" width="0" style="201" hidden="1" customWidth="1"/>
    <col min="1279" max="1279" width="12.7109375" style="201"/>
    <col min="1280" max="1280" width="100.7109375" style="201" customWidth="1"/>
    <col min="1281" max="1284" width="14.7109375" style="201" customWidth="1"/>
    <col min="1285" max="1529" width="9.140625" style="201" customWidth="1"/>
    <col min="1530" max="1530" width="72.7109375" style="201" customWidth="1"/>
    <col min="1531" max="1531" width="8.7109375" style="201" customWidth="1"/>
    <col min="1532" max="1532" width="20.7109375" style="201" customWidth="1"/>
    <col min="1533" max="1533" width="12.7109375" style="201" customWidth="1"/>
    <col min="1534" max="1534" width="0" style="201" hidden="1" customWidth="1"/>
    <col min="1535" max="1535" width="12.7109375" style="201"/>
    <col min="1536" max="1536" width="100.7109375" style="201" customWidth="1"/>
    <col min="1537" max="1540" width="14.7109375" style="201" customWidth="1"/>
    <col min="1541" max="1785" width="9.140625" style="201" customWidth="1"/>
    <col min="1786" max="1786" width="72.7109375" style="201" customWidth="1"/>
    <col min="1787" max="1787" width="8.7109375" style="201" customWidth="1"/>
    <col min="1788" max="1788" width="20.7109375" style="201" customWidth="1"/>
    <col min="1789" max="1789" width="12.7109375" style="201" customWidth="1"/>
    <col min="1790" max="1790" width="0" style="201" hidden="1" customWidth="1"/>
    <col min="1791" max="1791" width="12.7109375" style="201"/>
    <col min="1792" max="1792" width="100.7109375" style="201" customWidth="1"/>
    <col min="1793" max="1796" width="14.7109375" style="201" customWidth="1"/>
    <col min="1797" max="2041" width="9.140625" style="201" customWidth="1"/>
    <col min="2042" max="2042" width="72.7109375" style="201" customWidth="1"/>
    <col min="2043" max="2043" width="8.7109375" style="201" customWidth="1"/>
    <col min="2044" max="2044" width="20.7109375" style="201" customWidth="1"/>
    <col min="2045" max="2045" width="12.7109375" style="201" customWidth="1"/>
    <col min="2046" max="2046" width="0" style="201" hidden="1" customWidth="1"/>
    <col min="2047" max="2047" width="12.7109375" style="201"/>
    <col min="2048" max="2048" width="100.7109375" style="201" customWidth="1"/>
    <col min="2049" max="2052" width="14.7109375" style="201" customWidth="1"/>
    <col min="2053" max="2297" width="9.140625" style="201" customWidth="1"/>
    <col min="2298" max="2298" width="72.7109375" style="201" customWidth="1"/>
    <col min="2299" max="2299" width="8.7109375" style="201" customWidth="1"/>
    <col min="2300" max="2300" width="20.7109375" style="201" customWidth="1"/>
    <col min="2301" max="2301" width="12.7109375" style="201" customWidth="1"/>
    <col min="2302" max="2302" width="0" style="201" hidden="1" customWidth="1"/>
    <col min="2303" max="2303" width="12.7109375" style="201"/>
    <col min="2304" max="2304" width="100.7109375" style="201" customWidth="1"/>
    <col min="2305" max="2308" width="14.7109375" style="201" customWidth="1"/>
    <col min="2309" max="2553" width="9.140625" style="201" customWidth="1"/>
    <col min="2554" max="2554" width="72.7109375" style="201" customWidth="1"/>
    <col min="2555" max="2555" width="8.7109375" style="201" customWidth="1"/>
    <col min="2556" max="2556" width="20.7109375" style="201" customWidth="1"/>
    <col min="2557" max="2557" width="12.7109375" style="201" customWidth="1"/>
    <col min="2558" max="2558" width="0" style="201" hidden="1" customWidth="1"/>
    <col min="2559" max="2559" width="12.7109375" style="201"/>
    <col min="2560" max="2560" width="100.7109375" style="201" customWidth="1"/>
    <col min="2561" max="2564" width="14.7109375" style="201" customWidth="1"/>
    <col min="2565" max="2809" width="9.140625" style="201" customWidth="1"/>
    <col min="2810" max="2810" width="72.7109375" style="201" customWidth="1"/>
    <col min="2811" max="2811" width="8.7109375" style="201" customWidth="1"/>
    <col min="2812" max="2812" width="20.7109375" style="201" customWidth="1"/>
    <col min="2813" max="2813" width="12.7109375" style="201" customWidth="1"/>
    <col min="2814" max="2814" width="0" style="201" hidden="1" customWidth="1"/>
    <col min="2815" max="2815" width="12.7109375" style="201"/>
    <col min="2816" max="2816" width="100.7109375" style="201" customWidth="1"/>
    <col min="2817" max="2820" width="14.7109375" style="201" customWidth="1"/>
    <col min="2821" max="3065" width="9.140625" style="201" customWidth="1"/>
    <col min="3066" max="3066" width="72.7109375" style="201" customWidth="1"/>
    <col min="3067" max="3067" width="8.7109375" style="201" customWidth="1"/>
    <col min="3068" max="3068" width="20.7109375" style="201" customWidth="1"/>
    <col min="3069" max="3069" width="12.7109375" style="201" customWidth="1"/>
    <col min="3070" max="3070" width="0" style="201" hidden="1" customWidth="1"/>
    <col min="3071" max="3071" width="12.7109375" style="201"/>
    <col min="3072" max="3072" width="100.7109375" style="201" customWidth="1"/>
    <col min="3073" max="3076" width="14.7109375" style="201" customWidth="1"/>
    <col min="3077" max="3321" width="9.140625" style="201" customWidth="1"/>
    <col min="3322" max="3322" width="72.7109375" style="201" customWidth="1"/>
    <col min="3323" max="3323" width="8.7109375" style="201" customWidth="1"/>
    <col min="3324" max="3324" width="20.7109375" style="201" customWidth="1"/>
    <col min="3325" max="3325" width="12.7109375" style="201" customWidth="1"/>
    <col min="3326" max="3326" width="0" style="201" hidden="1" customWidth="1"/>
    <col min="3327" max="3327" width="12.7109375" style="201"/>
    <col min="3328" max="3328" width="100.7109375" style="201" customWidth="1"/>
    <col min="3329" max="3332" width="14.7109375" style="201" customWidth="1"/>
    <col min="3333" max="3577" width="9.140625" style="201" customWidth="1"/>
    <col min="3578" max="3578" width="72.7109375" style="201" customWidth="1"/>
    <col min="3579" max="3579" width="8.7109375" style="201" customWidth="1"/>
    <col min="3580" max="3580" width="20.7109375" style="201" customWidth="1"/>
    <col min="3581" max="3581" width="12.7109375" style="201" customWidth="1"/>
    <col min="3582" max="3582" width="0" style="201" hidden="1" customWidth="1"/>
    <col min="3583" max="3583" width="12.7109375" style="201"/>
    <col min="3584" max="3584" width="100.7109375" style="201" customWidth="1"/>
    <col min="3585" max="3588" width="14.7109375" style="201" customWidth="1"/>
    <col min="3589" max="3833" width="9.140625" style="201" customWidth="1"/>
    <col min="3834" max="3834" width="72.7109375" style="201" customWidth="1"/>
    <col min="3835" max="3835" width="8.7109375" style="201" customWidth="1"/>
    <col min="3836" max="3836" width="20.7109375" style="201" customWidth="1"/>
    <col min="3837" max="3837" width="12.7109375" style="201" customWidth="1"/>
    <col min="3838" max="3838" width="0" style="201" hidden="1" customWidth="1"/>
    <col min="3839" max="3839" width="12.7109375" style="201"/>
    <col min="3840" max="3840" width="100.7109375" style="201" customWidth="1"/>
    <col min="3841" max="3844" width="14.7109375" style="201" customWidth="1"/>
    <col min="3845" max="4089" width="9.140625" style="201" customWidth="1"/>
    <col min="4090" max="4090" width="72.7109375" style="201" customWidth="1"/>
    <col min="4091" max="4091" width="8.7109375" style="201" customWidth="1"/>
    <col min="4092" max="4092" width="20.7109375" style="201" customWidth="1"/>
    <col min="4093" max="4093" width="12.7109375" style="201" customWidth="1"/>
    <col min="4094" max="4094" width="0" style="201" hidden="1" customWidth="1"/>
    <col min="4095" max="4095" width="12.7109375" style="201"/>
    <col min="4096" max="4096" width="100.7109375" style="201" customWidth="1"/>
    <col min="4097" max="4100" width="14.7109375" style="201" customWidth="1"/>
    <col min="4101" max="4345" width="9.140625" style="201" customWidth="1"/>
    <col min="4346" max="4346" width="72.7109375" style="201" customWidth="1"/>
    <col min="4347" max="4347" width="8.7109375" style="201" customWidth="1"/>
    <col min="4348" max="4348" width="20.7109375" style="201" customWidth="1"/>
    <col min="4349" max="4349" width="12.7109375" style="201" customWidth="1"/>
    <col min="4350" max="4350" width="0" style="201" hidden="1" customWidth="1"/>
    <col min="4351" max="4351" width="12.7109375" style="201"/>
    <col min="4352" max="4352" width="100.7109375" style="201" customWidth="1"/>
    <col min="4353" max="4356" width="14.7109375" style="201" customWidth="1"/>
    <col min="4357" max="4601" width="9.140625" style="201" customWidth="1"/>
    <col min="4602" max="4602" width="72.7109375" style="201" customWidth="1"/>
    <col min="4603" max="4603" width="8.7109375" style="201" customWidth="1"/>
    <col min="4604" max="4604" width="20.7109375" style="201" customWidth="1"/>
    <col min="4605" max="4605" width="12.7109375" style="201" customWidth="1"/>
    <col min="4606" max="4606" width="0" style="201" hidden="1" customWidth="1"/>
    <col min="4607" max="4607" width="12.7109375" style="201"/>
    <col min="4608" max="4608" width="100.7109375" style="201" customWidth="1"/>
    <col min="4609" max="4612" width="14.7109375" style="201" customWidth="1"/>
    <col min="4613" max="4857" width="9.140625" style="201" customWidth="1"/>
    <col min="4858" max="4858" width="72.7109375" style="201" customWidth="1"/>
    <col min="4859" max="4859" width="8.7109375" style="201" customWidth="1"/>
    <col min="4860" max="4860" width="20.7109375" style="201" customWidth="1"/>
    <col min="4861" max="4861" width="12.7109375" style="201" customWidth="1"/>
    <col min="4862" max="4862" width="0" style="201" hidden="1" customWidth="1"/>
    <col min="4863" max="4863" width="12.7109375" style="201"/>
    <col min="4864" max="4864" width="100.7109375" style="201" customWidth="1"/>
    <col min="4865" max="4868" width="14.7109375" style="201" customWidth="1"/>
    <col min="4869" max="5113" width="9.140625" style="201" customWidth="1"/>
    <col min="5114" max="5114" width="72.7109375" style="201" customWidth="1"/>
    <col min="5115" max="5115" width="8.7109375" style="201" customWidth="1"/>
    <col min="5116" max="5116" width="20.7109375" style="201" customWidth="1"/>
    <col min="5117" max="5117" width="12.7109375" style="201" customWidth="1"/>
    <col min="5118" max="5118" width="0" style="201" hidden="1" customWidth="1"/>
    <col min="5119" max="5119" width="12.7109375" style="201"/>
    <col min="5120" max="5120" width="100.7109375" style="201" customWidth="1"/>
    <col min="5121" max="5124" width="14.7109375" style="201" customWidth="1"/>
    <col min="5125" max="5369" width="9.140625" style="201" customWidth="1"/>
    <col min="5370" max="5370" width="72.7109375" style="201" customWidth="1"/>
    <col min="5371" max="5371" width="8.7109375" style="201" customWidth="1"/>
    <col min="5372" max="5372" width="20.7109375" style="201" customWidth="1"/>
    <col min="5373" max="5373" width="12.7109375" style="201" customWidth="1"/>
    <col min="5374" max="5374" width="0" style="201" hidden="1" customWidth="1"/>
    <col min="5375" max="5375" width="12.7109375" style="201"/>
    <col min="5376" max="5376" width="100.7109375" style="201" customWidth="1"/>
    <col min="5377" max="5380" width="14.7109375" style="201" customWidth="1"/>
    <col min="5381" max="5625" width="9.140625" style="201" customWidth="1"/>
    <col min="5626" max="5626" width="72.7109375" style="201" customWidth="1"/>
    <col min="5627" max="5627" width="8.7109375" style="201" customWidth="1"/>
    <col min="5628" max="5628" width="20.7109375" style="201" customWidth="1"/>
    <col min="5629" max="5629" width="12.7109375" style="201" customWidth="1"/>
    <col min="5630" max="5630" width="0" style="201" hidden="1" customWidth="1"/>
    <col min="5631" max="5631" width="12.7109375" style="201"/>
    <col min="5632" max="5632" width="100.7109375" style="201" customWidth="1"/>
    <col min="5633" max="5636" width="14.7109375" style="201" customWidth="1"/>
    <col min="5637" max="5881" width="9.140625" style="201" customWidth="1"/>
    <col min="5882" max="5882" width="72.7109375" style="201" customWidth="1"/>
    <col min="5883" max="5883" width="8.7109375" style="201" customWidth="1"/>
    <col min="5884" max="5884" width="20.7109375" style="201" customWidth="1"/>
    <col min="5885" max="5885" width="12.7109375" style="201" customWidth="1"/>
    <col min="5886" max="5886" width="0" style="201" hidden="1" customWidth="1"/>
    <col min="5887" max="5887" width="12.7109375" style="201"/>
    <col min="5888" max="5888" width="100.7109375" style="201" customWidth="1"/>
    <col min="5889" max="5892" width="14.7109375" style="201" customWidth="1"/>
    <col min="5893" max="6137" width="9.140625" style="201" customWidth="1"/>
    <col min="6138" max="6138" width="72.7109375" style="201" customWidth="1"/>
    <col min="6139" max="6139" width="8.7109375" style="201" customWidth="1"/>
    <col min="6140" max="6140" width="20.7109375" style="201" customWidth="1"/>
    <col min="6141" max="6141" width="12.7109375" style="201" customWidth="1"/>
    <col min="6142" max="6142" width="0" style="201" hidden="1" customWidth="1"/>
    <col min="6143" max="6143" width="12.7109375" style="201"/>
    <col min="6144" max="6144" width="100.7109375" style="201" customWidth="1"/>
    <col min="6145" max="6148" width="14.7109375" style="201" customWidth="1"/>
    <col min="6149" max="6393" width="9.140625" style="201" customWidth="1"/>
    <col min="6394" max="6394" width="72.7109375" style="201" customWidth="1"/>
    <col min="6395" max="6395" width="8.7109375" style="201" customWidth="1"/>
    <col min="6396" max="6396" width="20.7109375" style="201" customWidth="1"/>
    <col min="6397" max="6397" width="12.7109375" style="201" customWidth="1"/>
    <col min="6398" max="6398" width="0" style="201" hidden="1" customWidth="1"/>
    <col min="6399" max="6399" width="12.7109375" style="201"/>
    <col min="6400" max="6400" width="100.7109375" style="201" customWidth="1"/>
    <col min="6401" max="6404" width="14.7109375" style="201" customWidth="1"/>
    <col min="6405" max="6649" width="9.140625" style="201" customWidth="1"/>
    <col min="6650" max="6650" width="72.7109375" style="201" customWidth="1"/>
    <col min="6651" max="6651" width="8.7109375" style="201" customWidth="1"/>
    <col min="6652" max="6652" width="20.7109375" style="201" customWidth="1"/>
    <col min="6653" max="6653" width="12.7109375" style="201" customWidth="1"/>
    <col min="6654" max="6654" width="0" style="201" hidden="1" customWidth="1"/>
    <col min="6655" max="6655" width="12.7109375" style="201"/>
    <col min="6656" max="6656" width="100.7109375" style="201" customWidth="1"/>
    <col min="6657" max="6660" width="14.7109375" style="201" customWidth="1"/>
    <col min="6661" max="6905" width="9.140625" style="201" customWidth="1"/>
    <col min="6906" max="6906" width="72.7109375" style="201" customWidth="1"/>
    <col min="6907" max="6907" width="8.7109375" style="201" customWidth="1"/>
    <col min="6908" max="6908" width="20.7109375" style="201" customWidth="1"/>
    <col min="6909" max="6909" width="12.7109375" style="201" customWidth="1"/>
    <col min="6910" max="6910" width="0" style="201" hidden="1" customWidth="1"/>
    <col min="6911" max="6911" width="12.7109375" style="201"/>
    <col min="6912" max="6912" width="100.7109375" style="201" customWidth="1"/>
    <col min="6913" max="6916" width="14.7109375" style="201" customWidth="1"/>
    <col min="6917" max="7161" width="9.140625" style="201" customWidth="1"/>
    <col min="7162" max="7162" width="72.7109375" style="201" customWidth="1"/>
    <col min="7163" max="7163" width="8.7109375" style="201" customWidth="1"/>
    <col min="7164" max="7164" width="20.7109375" style="201" customWidth="1"/>
    <col min="7165" max="7165" width="12.7109375" style="201" customWidth="1"/>
    <col min="7166" max="7166" width="0" style="201" hidden="1" customWidth="1"/>
    <col min="7167" max="7167" width="12.7109375" style="201"/>
    <col min="7168" max="7168" width="100.7109375" style="201" customWidth="1"/>
    <col min="7169" max="7172" width="14.7109375" style="201" customWidth="1"/>
    <col min="7173" max="7417" width="9.140625" style="201" customWidth="1"/>
    <col min="7418" max="7418" width="72.7109375" style="201" customWidth="1"/>
    <col min="7419" max="7419" width="8.7109375" style="201" customWidth="1"/>
    <col min="7420" max="7420" width="20.7109375" style="201" customWidth="1"/>
    <col min="7421" max="7421" width="12.7109375" style="201" customWidth="1"/>
    <col min="7422" max="7422" width="0" style="201" hidden="1" customWidth="1"/>
    <col min="7423" max="7423" width="12.7109375" style="201"/>
    <col min="7424" max="7424" width="100.7109375" style="201" customWidth="1"/>
    <col min="7425" max="7428" width="14.7109375" style="201" customWidth="1"/>
    <col min="7429" max="7673" width="9.140625" style="201" customWidth="1"/>
    <col min="7674" max="7674" width="72.7109375" style="201" customWidth="1"/>
    <col min="7675" max="7675" width="8.7109375" style="201" customWidth="1"/>
    <col min="7676" max="7676" width="20.7109375" style="201" customWidth="1"/>
    <col min="7677" max="7677" width="12.7109375" style="201" customWidth="1"/>
    <col min="7678" max="7678" width="0" style="201" hidden="1" customWidth="1"/>
    <col min="7679" max="7679" width="12.7109375" style="201"/>
    <col min="7680" max="7680" width="100.7109375" style="201" customWidth="1"/>
    <col min="7681" max="7684" width="14.7109375" style="201" customWidth="1"/>
    <col min="7685" max="7929" width="9.140625" style="201" customWidth="1"/>
    <col min="7930" max="7930" width="72.7109375" style="201" customWidth="1"/>
    <col min="7931" max="7931" width="8.7109375" style="201" customWidth="1"/>
    <col min="7932" max="7932" width="20.7109375" style="201" customWidth="1"/>
    <col min="7933" max="7933" width="12.7109375" style="201" customWidth="1"/>
    <col min="7934" max="7934" width="0" style="201" hidden="1" customWidth="1"/>
    <col min="7935" max="7935" width="12.7109375" style="201"/>
    <col min="7936" max="7936" width="100.7109375" style="201" customWidth="1"/>
    <col min="7937" max="7940" width="14.7109375" style="201" customWidth="1"/>
    <col min="7941" max="8185" width="9.140625" style="201" customWidth="1"/>
    <col min="8186" max="8186" width="72.7109375" style="201" customWidth="1"/>
    <col min="8187" max="8187" width="8.7109375" style="201" customWidth="1"/>
    <col min="8188" max="8188" width="20.7109375" style="201" customWidth="1"/>
    <col min="8189" max="8189" width="12.7109375" style="201" customWidth="1"/>
    <col min="8190" max="8190" width="0" style="201" hidden="1" customWidth="1"/>
    <col min="8191" max="8191" width="12.7109375" style="201"/>
    <col min="8192" max="8192" width="100.7109375" style="201" customWidth="1"/>
    <col min="8193" max="8196" width="14.7109375" style="201" customWidth="1"/>
    <col min="8197" max="8441" width="9.140625" style="201" customWidth="1"/>
    <col min="8442" max="8442" width="72.7109375" style="201" customWidth="1"/>
    <col min="8443" max="8443" width="8.7109375" style="201" customWidth="1"/>
    <col min="8444" max="8444" width="20.7109375" style="201" customWidth="1"/>
    <col min="8445" max="8445" width="12.7109375" style="201" customWidth="1"/>
    <col min="8446" max="8446" width="0" style="201" hidden="1" customWidth="1"/>
    <col min="8447" max="8447" width="12.7109375" style="201"/>
    <col min="8448" max="8448" width="100.7109375" style="201" customWidth="1"/>
    <col min="8449" max="8452" width="14.7109375" style="201" customWidth="1"/>
    <col min="8453" max="8697" width="9.140625" style="201" customWidth="1"/>
    <col min="8698" max="8698" width="72.7109375" style="201" customWidth="1"/>
    <col min="8699" max="8699" width="8.7109375" style="201" customWidth="1"/>
    <col min="8700" max="8700" width="20.7109375" style="201" customWidth="1"/>
    <col min="8701" max="8701" width="12.7109375" style="201" customWidth="1"/>
    <col min="8702" max="8702" width="0" style="201" hidden="1" customWidth="1"/>
    <col min="8703" max="8703" width="12.7109375" style="201"/>
    <col min="8704" max="8704" width="100.7109375" style="201" customWidth="1"/>
    <col min="8705" max="8708" width="14.7109375" style="201" customWidth="1"/>
    <col min="8709" max="8953" width="9.140625" style="201" customWidth="1"/>
    <col min="8954" max="8954" width="72.7109375" style="201" customWidth="1"/>
    <col min="8955" max="8955" width="8.7109375" style="201" customWidth="1"/>
    <col min="8956" max="8956" width="20.7109375" style="201" customWidth="1"/>
    <col min="8957" max="8957" width="12.7109375" style="201" customWidth="1"/>
    <col min="8958" max="8958" width="0" style="201" hidden="1" customWidth="1"/>
    <col min="8959" max="8959" width="12.7109375" style="201"/>
    <col min="8960" max="8960" width="100.7109375" style="201" customWidth="1"/>
    <col min="8961" max="8964" width="14.7109375" style="201" customWidth="1"/>
    <col min="8965" max="9209" width="9.140625" style="201" customWidth="1"/>
    <col min="9210" max="9210" width="72.7109375" style="201" customWidth="1"/>
    <col min="9211" max="9211" width="8.7109375" style="201" customWidth="1"/>
    <col min="9212" max="9212" width="20.7109375" style="201" customWidth="1"/>
    <col min="9213" max="9213" width="12.7109375" style="201" customWidth="1"/>
    <col min="9214" max="9214" width="0" style="201" hidden="1" customWidth="1"/>
    <col min="9215" max="9215" width="12.7109375" style="201"/>
    <col min="9216" max="9216" width="100.7109375" style="201" customWidth="1"/>
    <col min="9217" max="9220" width="14.7109375" style="201" customWidth="1"/>
    <col min="9221" max="9465" width="9.140625" style="201" customWidth="1"/>
    <col min="9466" max="9466" width="72.7109375" style="201" customWidth="1"/>
    <col min="9467" max="9467" width="8.7109375" style="201" customWidth="1"/>
    <col min="9468" max="9468" width="20.7109375" style="201" customWidth="1"/>
    <col min="9469" max="9469" width="12.7109375" style="201" customWidth="1"/>
    <col min="9470" max="9470" width="0" style="201" hidden="1" customWidth="1"/>
    <col min="9471" max="9471" width="12.7109375" style="201"/>
    <col min="9472" max="9472" width="100.7109375" style="201" customWidth="1"/>
    <col min="9473" max="9476" width="14.7109375" style="201" customWidth="1"/>
    <col min="9477" max="9721" width="9.140625" style="201" customWidth="1"/>
    <col min="9722" max="9722" width="72.7109375" style="201" customWidth="1"/>
    <col min="9723" max="9723" width="8.7109375" style="201" customWidth="1"/>
    <col min="9724" max="9724" width="20.7109375" style="201" customWidth="1"/>
    <col min="9725" max="9725" width="12.7109375" style="201" customWidth="1"/>
    <col min="9726" max="9726" width="0" style="201" hidden="1" customWidth="1"/>
    <col min="9727" max="9727" width="12.7109375" style="201"/>
    <col min="9728" max="9728" width="100.7109375" style="201" customWidth="1"/>
    <col min="9729" max="9732" width="14.7109375" style="201" customWidth="1"/>
    <col min="9733" max="9977" width="9.140625" style="201" customWidth="1"/>
    <col min="9978" max="9978" width="72.7109375" style="201" customWidth="1"/>
    <col min="9979" max="9979" width="8.7109375" style="201" customWidth="1"/>
    <col min="9980" max="9980" width="20.7109375" style="201" customWidth="1"/>
    <col min="9981" max="9981" width="12.7109375" style="201" customWidth="1"/>
    <col min="9982" max="9982" width="0" style="201" hidden="1" customWidth="1"/>
    <col min="9983" max="9983" width="12.7109375" style="201"/>
    <col min="9984" max="9984" width="100.7109375" style="201" customWidth="1"/>
    <col min="9985" max="9988" width="14.7109375" style="201" customWidth="1"/>
    <col min="9989" max="10233" width="9.140625" style="201" customWidth="1"/>
    <col min="10234" max="10234" width="72.7109375" style="201" customWidth="1"/>
    <col min="10235" max="10235" width="8.7109375" style="201" customWidth="1"/>
    <col min="10236" max="10236" width="20.7109375" style="201" customWidth="1"/>
    <col min="10237" max="10237" width="12.7109375" style="201" customWidth="1"/>
    <col min="10238" max="10238" width="0" style="201" hidden="1" customWidth="1"/>
    <col min="10239" max="10239" width="12.7109375" style="201"/>
    <col min="10240" max="10240" width="100.7109375" style="201" customWidth="1"/>
    <col min="10241" max="10244" width="14.7109375" style="201" customWidth="1"/>
    <col min="10245" max="10489" width="9.140625" style="201" customWidth="1"/>
    <col min="10490" max="10490" width="72.7109375" style="201" customWidth="1"/>
    <col min="10491" max="10491" width="8.7109375" style="201" customWidth="1"/>
    <col min="10492" max="10492" width="20.7109375" style="201" customWidth="1"/>
    <col min="10493" max="10493" width="12.7109375" style="201" customWidth="1"/>
    <col min="10494" max="10494" width="0" style="201" hidden="1" customWidth="1"/>
    <col min="10495" max="10495" width="12.7109375" style="201"/>
    <col min="10496" max="10496" width="100.7109375" style="201" customWidth="1"/>
    <col min="10497" max="10500" width="14.7109375" style="201" customWidth="1"/>
    <col min="10501" max="10745" width="9.140625" style="201" customWidth="1"/>
    <col min="10746" max="10746" width="72.7109375" style="201" customWidth="1"/>
    <col min="10747" max="10747" width="8.7109375" style="201" customWidth="1"/>
    <col min="10748" max="10748" width="20.7109375" style="201" customWidth="1"/>
    <col min="10749" max="10749" width="12.7109375" style="201" customWidth="1"/>
    <col min="10750" max="10750" width="0" style="201" hidden="1" customWidth="1"/>
    <col min="10751" max="10751" width="12.7109375" style="201"/>
    <col min="10752" max="10752" width="100.7109375" style="201" customWidth="1"/>
    <col min="10753" max="10756" width="14.7109375" style="201" customWidth="1"/>
    <col min="10757" max="11001" width="9.140625" style="201" customWidth="1"/>
    <col min="11002" max="11002" width="72.7109375" style="201" customWidth="1"/>
    <col min="11003" max="11003" width="8.7109375" style="201" customWidth="1"/>
    <col min="11004" max="11004" width="20.7109375" style="201" customWidth="1"/>
    <col min="11005" max="11005" width="12.7109375" style="201" customWidth="1"/>
    <col min="11006" max="11006" width="0" style="201" hidden="1" customWidth="1"/>
    <col min="11007" max="11007" width="12.7109375" style="201"/>
    <col min="11008" max="11008" width="100.7109375" style="201" customWidth="1"/>
    <col min="11009" max="11012" width="14.7109375" style="201" customWidth="1"/>
    <col min="11013" max="11257" width="9.140625" style="201" customWidth="1"/>
    <col min="11258" max="11258" width="72.7109375" style="201" customWidth="1"/>
    <col min="11259" max="11259" width="8.7109375" style="201" customWidth="1"/>
    <col min="11260" max="11260" width="20.7109375" style="201" customWidth="1"/>
    <col min="11261" max="11261" width="12.7109375" style="201" customWidth="1"/>
    <col min="11262" max="11262" width="0" style="201" hidden="1" customWidth="1"/>
    <col min="11263" max="11263" width="12.7109375" style="201"/>
    <col min="11264" max="11264" width="100.7109375" style="201" customWidth="1"/>
    <col min="11265" max="11268" width="14.7109375" style="201" customWidth="1"/>
    <col min="11269" max="11513" width="9.140625" style="201" customWidth="1"/>
    <col min="11514" max="11514" width="72.7109375" style="201" customWidth="1"/>
    <col min="11515" max="11515" width="8.7109375" style="201" customWidth="1"/>
    <col min="11516" max="11516" width="20.7109375" style="201" customWidth="1"/>
    <col min="11517" max="11517" width="12.7109375" style="201" customWidth="1"/>
    <col min="11518" max="11518" width="0" style="201" hidden="1" customWidth="1"/>
    <col min="11519" max="11519" width="12.7109375" style="201"/>
    <col min="11520" max="11520" width="100.7109375" style="201" customWidth="1"/>
    <col min="11521" max="11524" width="14.7109375" style="201" customWidth="1"/>
    <col min="11525" max="11769" width="9.140625" style="201" customWidth="1"/>
    <col min="11770" max="11770" width="72.7109375" style="201" customWidth="1"/>
    <col min="11771" max="11771" width="8.7109375" style="201" customWidth="1"/>
    <col min="11772" max="11772" width="20.7109375" style="201" customWidth="1"/>
    <col min="11773" max="11773" width="12.7109375" style="201" customWidth="1"/>
    <col min="11774" max="11774" width="0" style="201" hidden="1" customWidth="1"/>
    <col min="11775" max="11775" width="12.7109375" style="201"/>
    <col min="11776" max="11776" width="100.7109375" style="201" customWidth="1"/>
    <col min="11777" max="11780" width="14.7109375" style="201" customWidth="1"/>
    <col min="11781" max="12025" width="9.140625" style="201" customWidth="1"/>
    <col min="12026" max="12026" width="72.7109375" style="201" customWidth="1"/>
    <col min="12027" max="12027" width="8.7109375" style="201" customWidth="1"/>
    <col min="12028" max="12028" width="20.7109375" style="201" customWidth="1"/>
    <col min="12029" max="12029" width="12.7109375" style="201" customWidth="1"/>
    <col min="12030" max="12030" width="0" style="201" hidden="1" customWidth="1"/>
    <col min="12031" max="12031" width="12.7109375" style="201"/>
    <col min="12032" max="12032" width="100.7109375" style="201" customWidth="1"/>
    <col min="12033" max="12036" width="14.7109375" style="201" customWidth="1"/>
    <col min="12037" max="12281" width="9.140625" style="201" customWidth="1"/>
    <col min="12282" max="12282" width="72.7109375" style="201" customWidth="1"/>
    <col min="12283" max="12283" width="8.7109375" style="201" customWidth="1"/>
    <col min="12284" max="12284" width="20.7109375" style="201" customWidth="1"/>
    <col min="12285" max="12285" width="12.7109375" style="201" customWidth="1"/>
    <col min="12286" max="12286" width="0" style="201" hidden="1" customWidth="1"/>
    <col min="12287" max="12287" width="12.7109375" style="201"/>
    <col min="12288" max="12288" width="100.7109375" style="201" customWidth="1"/>
    <col min="12289" max="12292" width="14.7109375" style="201" customWidth="1"/>
    <col min="12293" max="12537" width="9.140625" style="201" customWidth="1"/>
    <col min="12538" max="12538" width="72.7109375" style="201" customWidth="1"/>
    <col min="12539" max="12539" width="8.7109375" style="201" customWidth="1"/>
    <col min="12540" max="12540" width="20.7109375" style="201" customWidth="1"/>
    <col min="12541" max="12541" width="12.7109375" style="201" customWidth="1"/>
    <col min="12542" max="12542" width="0" style="201" hidden="1" customWidth="1"/>
    <col min="12543" max="12543" width="12.7109375" style="201"/>
    <col min="12544" max="12544" width="100.7109375" style="201" customWidth="1"/>
    <col min="12545" max="12548" width="14.7109375" style="201" customWidth="1"/>
    <col min="12549" max="12793" width="9.140625" style="201" customWidth="1"/>
    <col min="12794" max="12794" width="72.7109375" style="201" customWidth="1"/>
    <col min="12795" max="12795" width="8.7109375" style="201" customWidth="1"/>
    <col min="12796" max="12796" width="20.7109375" style="201" customWidth="1"/>
    <col min="12797" max="12797" width="12.7109375" style="201" customWidth="1"/>
    <col min="12798" max="12798" width="0" style="201" hidden="1" customWidth="1"/>
    <col min="12799" max="12799" width="12.7109375" style="201"/>
    <col min="12800" max="12800" width="100.7109375" style="201" customWidth="1"/>
    <col min="12801" max="12804" width="14.7109375" style="201" customWidth="1"/>
    <col min="12805" max="13049" width="9.140625" style="201" customWidth="1"/>
    <col min="13050" max="13050" width="72.7109375" style="201" customWidth="1"/>
    <col min="13051" max="13051" width="8.7109375" style="201" customWidth="1"/>
    <col min="13052" max="13052" width="20.7109375" style="201" customWidth="1"/>
    <col min="13053" max="13053" width="12.7109375" style="201" customWidth="1"/>
    <col min="13054" max="13054" width="0" style="201" hidden="1" customWidth="1"/>
    <col min="13055" max="13055" width="12.7109375" style="201"/>
    <col min="13056" max="13056" width="100.7109375" style="201" customWidth="1"/>
    <col min="13057" max="13060" width="14.7109375" style="201" customWidth="1"/>
    <col min="13061" max="13305" width="9.140625" style="201" customWidth="1"/>
    <col min="13306" max="13306" width="72.7109375" style="201" customWidth="1"/>
    <col min="13307" max="13307" width="8.7109375" style="201" customWidth="1"/>
    <col min="13308" max="13308" width="20.7109375" style="201" customWidth="1"/>
    <col min="13309" max="13309" width="12.7109375" style="201" customWidth="1"/>
    <col min="13310" max="13310" width="0" style="201" hidden="1" customWidth="1"/>
    <col min="13311" max="13311" width="12.7109375" style="201"/>
    <col min="13312" max="13312" width="100.7109375" style="201" customWidth="1"/>
    <col min="13313" max="13316" width="14.7109375" style="201" customWidth="1"/>
    <col min="13317" max="13561" width="9.140625" style="201" customWidth="1"/>
    <col min="13562" max="13562" width="72.7109375" style="201" customWidth="1"/>
    <col min="13563" max="13563" width="8.7109375" style="201" customWidth="1"/>
    <col min="13564" max="13564" width="20.7109375" style="201" customWidth="1"/>
    <col min="13565" max="13565" width="12.7109375" style="201" customWidth="1"/>
    <col min="13566" max="13566" width="0" style="201" hidden="1" customWidth="1"/>
    <col min="13567" max="13567" width="12.7109375" style="201"/>
    <col min="13568" max="13568" width="100.7109375" style="201" customWidth="1"/>
    <col min="13569" max="13572" width="14.7109375" style="201" customWidth="1"/>
    <col min="13573" max="13817" width="9.140625" style="201" customWidth="1"/>
    <col min="13818" max="13818" width="72.7109375" style="201" customWidth="1"/>
    <col min="13819" max="13819" width="8.7109375" style="201" customWidth="1"/>
    <col min="13820" max="13820" width="20.7109375" style="201" customWidth="1"/>
    <col min="13821" max="13821" width="12.7109375" style="201" customWidth="1"/>
    <col min="13822" max="13822" width="0" style="201" hidden="1" customWidth="1"/>
    <col min="13823" max="13823" width="12.7109375" style="201"/>
    <col min="13824" max="13824" width="100.7109375" style="201" customWidth="1"/>
    <col min="13825" max="13828" width="14.7109375" style="201" customWidth="1"/>
    <col min="13829" max="14073" width="9.140625" style="201" customWidth="1"/>
    <col min="14074" max="14074" width="72.7109375" style="201" customWidth="1"/>
    <col min="14075" max="14075" width="8.7109375" style="201" customWidth="1"/>
    <col min="14076" max="14076" width="20.7109375" style="201" customWidth="1"/>
    <col min="14077" max="14077" width="12.7109375" style="201" customWidth="1"/>
    <col min="14078" max="14078" width="0" style="201" hidden="1" customWidth="1"/>
    <col min="14079" max="14079" width="12.7109375" style="201"/>
    <col min="14080" max="14080" width="100.7109375" style="201" customWidth="1"/>
    <col min="14081" max="14084" width="14.7109375" style="201" customWidth="1"/>
    <col min="14085" max="14329" width="9.140625" style="201" customWidth="1"/>
    <col min="14330" max="14330" width="72.7109375" style="201" customWidth="1"/>
    <col min="14331" max="14331" width="8.7109375" style="201" customWidth="1"/>
    <col min="14332" max="14332" width="20.7109375" style="201" customWidth="1"/>
    <col min="14333" max="14333" width="12.7109375" style="201" customWidth="1"/>
    <col min="14334" max="14334" width="0" style="201" hidden="1" customWidth="1"/>
    <col min="14335" max="14335" width="12.7109375" style="201"/>
    <col min="14336" max="14336" width="100.7109375" style="201" customWidth="1"/>
    <col min="14337" max="14340" width="14.7109375" style="201" customWidth="1"/>
    <col min="14341" max="14585" width="9.140625" style="201" customWidth="1"/>
    <col min="14586" max="14586" width="72.7109375" style="201" customWidth="1"/>
    <col min="14587" max="14587" width="8.7109375" style="201" customWidth="1"/>
    <col min="14588" max="14588" width="20.7109375" style="201" customWidth="1"/>
    <col min="14589" max="14589" width="12.7109375" style="201" customWidth="1"/>
    <col min="14590" max="14590" width="0" style="201" hidden="1" customWidth="1"/>
    <col min="14591" max="14591" width="12.7109375" style="201"/>
    <col min="14592" max="14592" width="100.7109375" style="201" customWidth="1"/>
    <col min="14593" max="14596" width="14.7109375" style="201" customWidth="1"/>
    <col min="14597" max="14841" width="9.140625" style="201" customWidth="1"/>
    <col min="14842" max="14842" width="72.7109375" style="201" customWidth="1"/>
    <col min="14843" max="14843" width="8.7109375" style="201" customWidth="1"/>
    <col min="14844" max="14844" width="20.7109375" style="201" customWidth="1"/>
    <col min="14845" max="14845" width="12.7109375" style="201" customWidth="1"/>
    <col min="14846" max="14846" width="0" style="201" hidden="1" customWidth="1"/>
    <col min="14847" max="14847" width="12.7109375" style="201"/>
    <col min="14848" max="14848" width="100.7109375" style="201" customWidth="1"/>
    <col min="14849" max="14852" width="14.7109375" style="201" customWidth="1"/>
    <col min="14853" max="15097" width="9.140625" style="201" customWidth="1"/>
    <col min="15098" max="15098" width="72.7109375" style="201" customWidth="1"/>
    <col min="15099" max="15099" width="8.7109375" style="201" customWidth="1"/>
    <col min="15100" max="15100" width="20.7109375" style="201" customWidth="1"/>
    <col min="15101" max="15101" width="12.7109375" style="201" customWidth="1"/>
    <col min="15102" max="15102" width="0" style="201" hidden="1" customWidth="1"/>
    <col min="15103" max="15103" width="12.7109375" style="201"/>
    <col min="15104" max="15104" width="100.7109375" style="201" customWidth="1"/>
    <col min="15105" max="15108" width="14.7109375" style="201" customWidth="1"/>
    <col min="15109" max="15353" width="9.140625" style="201" customWidth="1"/>
    <col min="15354" max="15354" width="72.7109375" style="201" customWidth="1"/>
    <col min="15355" max="15355" width="8.7109375" style="201" customWidth="1"/>
    <col min="15356" max="15356" width="20.7109375" style="201" customWidth="1"/>
    <col min="15357" max="15357" width="12.7109375" style="201" customWidth="1"/>
    <col min="15358" max="15358" width="0" style="201" hidden="1" customWidth="1"/>
    <col min="15359" max="15359" width="12.7109375" style="201"/>
    <col min="15360" max="15360" width="100.7109375" style="201" customWidth="1"/>
    <col min="15361" max="15364" width="14.7109375" style="201" customWidth="1"/>
    <col min="15365" max="15609" width="9.140625" style="201" customWidth="1"/>
    <col min="15610" max="15610" width="72.7109375" style="201" customWidth="1"/>
    <col min="15611" max="15611" width="8.7109375" style="201" customWidth="1"/>
    <col min="15612" max="15612" width="20.7109375" style="201" customWidth="1"/>
    <col min="15613" max="15613" width="12.7109375" style="201" customWidth="1"/>
    <col min="15614" max="15614" width="0" style="201" hidden="1" customWidth="1"/>
    <col min="15615" max="15615" width="12.7109375" style="201"/>
    <col min="15616" max="15616" width="100.7109375" style="201" customWidth="1"/>
    <col min="15617" max="15620" width="14.7109375" style="201" customWidth="1"/>
    <col min="15621" max="15865" width="9.140625" style="201" customWidth="1"/>
    <col min="15866" max="15866" width="72.7109375" style="201" customWidth="1"/>
    <col min="15867" max="15867" width="8.7109375" style="201" customWidth="1"/>
    <col min="15868" max="15868" width="20.7109375" style="201" customWidth="1"/>
    <col min="15869" max="15869" width="12.7109375" style="201" customWidth="1"/>
    <col min="15870" max="15870" width="0" style="201" hidden="1" customWidth="1"/>
    <col min="15871" max="15871" width="12.7109375" style="201"/>
    <col min="15872" max="15872" width="100.7109375" style="201" customWidth="1"/>
    <col min="15873" max="15876" width="14.7109375" style="201" customWidth="1"/>
    <col min="15877" max="16121" width="9.140625" style="201" customWidth="1"/>
    <col min="16122" max="16122" width="72.7109375" style="201" customWidth="1"/>
    <col min="16123" max="16123" width="8.7109375" style="201" customWidth="1"/>
    <col min="16124" max="16124" width="20.7109375" style="201" customWidth="1"/>
    <col min="16125" max="16125" width="12.7109375" style="201" customWidth="1"/>
    <col min="16126" max="16126" width="0" style="201" hidden="1" customWidth="1"/>
    <col min="16127" max="16127" width="12.7109375" style="201"/>
    <col min="16128" max="16128" width="100.7109375" style="201" customWidth="1"/>
    <col min="16129" max="16132" width="14.7109375" style="201" customWidth="1"/>
    <col min="16133" max="16377" width="9.140625" style="201" customWidth="1"/>
    <col min="16378" max="16378" width="72.7109375" style="201" customWidth="1"/>
    <col min="16379" max="16379" width="8.7109375" style="201" customWidth="1"/>
    <col min="16380" max="16380" width="20.7109375" style="201" customWidth="1"/>
    <col min="16381" max="16381" width="12.7109375" style="201" customWidth="1"/>
    <col min="16382" max="16384" width="0" style="201" hidden="1" customWidth="1"/>
  </cols>
  <sheetData>
    <row r="1" spans="1:10" s="190" customFormat="1" ht="15.95" customHeight="1">
      <c r="A1" s="464" t="s">
        <v>370</v>
      </c>
      <c r="B1" s="1426" t="s">
        <v>218</v>
      </c>
      <c r="C1" s="1426"/>
      <c r="D1" s="1426"/>
      <c r="E1" s="1426"/>
      <c r="F1" s="1426"/>
      <c r="G1" s="466"/>
      <c r="H1" s="482"/>
      <c r="I1" s="483"/>
      <c r="J1" s="484"/>
    </row>
    <row r="2" spans="1:10" s="190" customFormat="1" ht="15.95" customHeight="1">
      <c r="A2" s="464"/>
      <c r="B2" s="1427" t="s">
        <v>97</v>
      </c>
      <c r="C2" s="1427"/>
      <c r="D2" s="1427"/>
      <c r="E2" s="1427"/>
      <c r="F2" s="1427"/>
      <c r="G2" s="2"/>
      <c r="H2" s="438"/>
      <c r="I2" s="483"/>
      <c r="J2" s="484"/>
    </row>
    <row r="3" spans="1:10" s="190" customFormat="1" ht="15.95" customHeight="1">
      <c r="A3" s="464"/>
      <c r="B3" s="1427" t="s">
        <v>219</v>
      </c>
      <c r="C3" s="1427"/>
      <c r="D3" s="1427"/>
      <c r="E3" s="1427"/>
      <c r="F3" s="1427"/>
      <c r="G3" s="2"/>
      <c r="H3" s="438"/>
      <c r="I3" s="483"/>
      <c r="J3" s="484"/>
    </row>
    <row r="4" spans="1:10" s="190" customFormat="1" ht="15.95" customHeight="1">
      <c r="A4" s="464"/>
      <c r="B4" s="1427" t="str">
        <f>'Рокфасад системные компоненты'!B4:G4</f>
        <v xml:space="preserve"> от 1 мая 2017</v>
      </c>
      <c r="C4" s="1427"/>
      <c r="D4" s="1427"/>
      <c r="E4" s="1427"/>
      <c r="F4" s="1427"/>
      <c r="G4" s="438"/>
      <c r="H4" s="438"/>
      <c r="I4" s="483"/>
      <c r="J4" s="484"/>
    </row>
    <row r="5" spans="1:10" s="190" customFormat="1" ht="15.95" customHeight="1">
      <c r="A5" s="464"/>
      <c r="B5" s="191"/>
      <c r="C5" s="191"/>
      <c r="D5" s="191"/>
      <c r="E5" s="592"/>
      <c r="F5" s="191"/>
      <c r="G5" s="438"/>
      <c r="H5" s="438"/>
      <c r="I5" s="483"/>
      <c r="J5" s="484"/>
    </row>
    <row r="6" spans="1:10" s="165" customFormat="1" ht="14.25" customHeight="1">
      <c r="A6" s="462"/>
      <c r="B6" s="1396" t="s">
        <v>1</v>
      </c>
      <c r="C6" s="192" t="s">
        <v>84</v>
      </c>
      <c r="D6" s="193" t="s">
        <v>98</v>
      </c>
      <c r="E6" s="593" t="s">
        <v>99</v>
      </c>
      <c r="F6" s="194" t="s">
        <v>100</v>
      </c>
      <c r="G6" s="438"/>
      <c r="H6" s="438" t="s">
        <v>99</v>
      </c>
      <c r="I6" s="485"/>
      <c r="J6" s="485"/>
    </row>
    <row r="7" spans="1:10" s="165" customFormat="1" ht="9.75" customHeight="1">
      <c r="A7" s="462"/>
      <c r="B7" s="1397"/>
      <c r="C7" s="195" t="s">
        <v>85</v>
      </c>
      <c r="D7" s="196" t="s">
        <v>101</v>
      </c>
      <c r="E7" s="594" t="s">
        <v>102</v>
      </c>
      <c r="F7" s="197" t="s">
        <v>103</v>
      </c>
      <c r="G7" s="467"/>
      <c r="H7" s="482" t="s">
        <v>102</v>
      </c>
      <c r="I7" s="485"/>
      <c r="J7" s="485"/>
    </row>
    <row r="8" spans="1:10" s="166" customFormat="1" ht="13.5" customHeight="1">
      <c r="A8" s="462"/>
      <c r="B8" s="1398"/>
      <c r="C8" s="198"/>
      <c r="D8" s="199" t="s">
        <v>104</v>
      </c>
      <c r="E8" s="595" t="s">
        <v>105</v>
      </c>
      <c r="F8" s="200" t="s">
        <v>86</v>
      </c>
      <c r="G8" s="467"/>
      <c r="H8" s="567" t="s">
        <v>105</v>
      </c>
      <c r="I8" s="486"/>
      <c r="J8" s="485"/>
    </row>
    <row r="9" spans="1:10" ht="18" customHeight="1">
      <c r="B9" s="1423" t="s">
        <v>346</v>
      </c>
      <c r="C9" s="1424"/>
      <c r="D9" s="1424"/>
      <c r="E9" s="1424"/>
      <c r="F9" s="1425"/>
      <c r="G9" s="467"/>
      <c r="H9" s="567"/>
    </row>
    <row r="10" spans="1:10" ht="18" customHeight="1">
      <c r="A10" s="463">
        <v>99971</v>
      </c>
      <c r="B10" s="383" t="s">
        <v>347</v>
      </c>
      <c r="C10" s="249" t="s">
        <v>106</v>
      </c>
      <c r="D10" s="384">
        <v>41</v>
      </c>
      <c r="E10" s="557">
        <v>549.72</v>
      </c>
      <c r="F10" s="385" t="s">
        <v>107</v>
      </c>
      <c r="G10" s="469"/>
      <c r="H10" s="567">
        <v>549.72</v>
      </c>
      <c r="I10" s="487" t="b">
        <f>E10=H10</f>
        <v>1</v>
      </c>
      <c r="J10" s="488"/>
    </row>
    <row r="11" spans="1:10" ht="18" customHeight="1">
      <c r="A11" s="463">
        <v>119704</v>
      </c>
      <c r="B11" s="386" t="s">
        <v>348</v>
      </c>
      <c r="C11" s="249" t="s">
        <v>106</v>
      </c>
      <c r="D11" s="387">
        <v>32.799999999999997</v>
      </c>
      <c r="E11" s="250">
        <v>671.88</v>
      </c>
      <c r="F11" s="387">
        <v>1.1000000000000001</v>
      </c>
      <c r="G11" s="566"/>
      <c r="H11" s="567">
        <v>671.88</v>
      </c>
      <c r="I11" s="487" t="b">
        <f t="shared" ref="I11:I74" si="0">E11=H11</f>
        <v>1</v>
      </c>
      <c r="J11" s="488"/>
    </row>
    <row r="12" spans="1:10" ht="18" customHeight="1">
      <c r="A12" s="463">
        <v>117886</v>
      </c>
      <c r="B12" s="386" t="s">
        <v>352</v>
      </c>
      <c r="C12" s="249" t="s">
        <v>106</v>
      </c>
      <c r="D12" s="387">
        <v>32.799999999999997</v>
      </c>
      <c r="E12" s="250">
        <v>696.3</v>
      </c>
      <c r="F12" s="387">
        <v>1.1000000000000001</v>
      </c>
      <c r="G12" s="566"/>
      <c r="H12" s="567">
        <v>696.3</v>
      </c>
      <c r="I12" s="487" t="b">
        <f t="shared" si="0"/>
        <v>1</v>
      </c>
      <c r="J12" s="488"/>
    </row>
    <row r="13" spans="1:10" ht="18" customHeight="1">
      <c r="B13" s="1423" t="s">
        <v>349</v>
      </c>
      <c r="C13" s="1424"/>
      <c r="D13" s="1424"/>
      <c r="E13" s="1424"/>
      <c r="F13" s="1425"/>
      <c r="G13" s="566"/>
      <c r="H13" s="567"/>
      <c r="I13" s="487" t="b">
        <f t="shared" si="0"/>
        <v>1</v>
      </c>
    </row>
    <row r="14" spans="1:10" ht="18" customHeight="1">
      <c r="B14" s="388" t="s">
        <v>350</v>
      </c>
      <c r="C14" s="295" t="s">
        <v>108</v>
      </c>
      <c r="D14" s="295">
        <v>42</v>
      </c>
      <c r="E14" s="557">
        <v>732.95999999999992</v>
      </c>
      <c r="F14" s="389">
        <v>1.1000000000000001</v>
      </c>
      <c r="G14" s="566"/>
      <c r="H14" s="469">
        <v>732.95999999999992</v>
      </c>
      <c r="I14" s="487" t="b">
        <f t="shared" si="0"/>
        <v>1</v>
      </c>
    </row>
    <row r="15" spans="1:10" ht="18" customHeight="1">
      <c r="B15" s="390" t="s">
        <v>351</v>
      </c>
      <c r="C15" s="391" t="s">
        <v>109</v>
      </c>
      <c r="D15" s="392">
        <v>31.5</v>
      </c>
      <c r="E15" s="250">
        <v>1140</v>
      </c>
      <c r="F15" s="392">
        <v>1.1000000000000001</v>
      </c>
      <c r="G15" s="566"/>
      <c r="H15" s="469">
        <v>1140</v>
      </c>
      <c r="I15" s="487" t="b">
        <f t="shared" si="0"/>
        <v>1</v>
      </c>
    </row>
    <row r="16" spans="1:10" ht="18" customHeight="1">
      <c r="B16" s="1423" t="s">
        <v>497</v>
      </c>
      <c r="C16" s="1424"/>
      <c r="D16" s="1424"/>
      <c r="E16" s="1424"/>
      <c r="F16" s="1425"/>
      <c r="G16" s="566"/>
      <c r="H16" s="489"/>
      <c r="I16" s="487" t="b">
        <f t="shared" si="0"/>
        <v>1</v>
      </c>
    </row>
    <row r="17" spans="1:10" ht="18" customHeight="1">
      <c r="B17" s="388" t="s">
        <v>498</v>
      </c>
      <c r="C17" s="295" t="s">
        <v>499</v>
      </c>
      <c r="D17" s="393">
        <v>40</v>
      </c>
      <c r="E17" s="557">
        <v>400</v>
      </c>
      <c r="F17" s="389">
        <v>1.1000000000000001</v>
      </c>
      <c r="G17" s="566"/>
      <c r="H17" s="469">
        <v>400</v>
      </c>
      <c r="I17" s="487" t="b">
        <f t="shared" si="0"/>
        <v>1</v>
      </c>
    </row>
    <row r="18" spans="1:10" ht="18" customHeight="1">
      <c r="B18" s="390" t="s">
        <v>500</v>
      </c>
      <c r="C18" s="391" t="s">
        <v>499</v>
      </c>
      <c r="D18" s="392">
        <v>30</v>
      </c>
      <c r="E18" s="250">
        <v>500</v>
      </c>
      <c r="F18" s="392">
        <v>1.1000000000000001</v>
      </c>
      <c r="G18" s="566"/>
      <c r="H18" s="469">
        <v>500</v>
      </c>
      <c r="I18" s="487" t="b">
        <f t="shared" si="0"/>
        <v>1</v>
      </c>
    </row>
    <row r="19" spans="1:10" ht="18" customHeight="1">
      <c r="B19" s="1423" t="s">
        <v>110</v>
      </c>
      <c r="C19" s="1424"/>
      <c r="D19" s="1424"/>
      <c r="E19" s="1424"/>
      <c r="F19" s="1425"/>
      <c r="G19" s="566"/>
      <c r="H19" s="489"/>
      <c r="I19" s="487" t="b">
        <f t="shared" si="0"/>
        <v>1</v>
      </c>
    </row>
    <row r="20" spans="1:10" s="468" customFormat="1" ht="18" customHeight="1">
      <c r="A20" s="406"/>
      <c r="B20" s="490" t="s">
        <v>111</v>
      </c>
      <c r="C20" s="295" t="s">
        <v>108</v>
      </c>
      <c r="D20" s="295">
        <v>100</v>
      </c>
      <c r="E20" s="557">
        <v>45</v>
      </c>
      <c r="F20" s="491">
        <v>1.1000000000000001</v>
      </c>
      <c r="G20" s="566"/>
      <c r="H20" s="469">
        <v>45</v>
      </c>
      <c r="I20" s="487" t="b">
        <f t="shared" si="0"/>
        <v>1</v>
      </c>
      <c r="J20" s="406"/>
    </row>
    <row r="21" spans="1:10" ht="18" customHeight="1">
      <c r="A21" s="461">
        <v>50466</v>
      </c>
      <c r="B21" s="296" t="s">
        <v>112</v>
      </c>
      <c r="C21" s="297" t="s">
        <v>113</v>
      </c>
      <c r="D21" s="297">
        <v>100</v>
      </c>
      <c r="E21" s="555">
        <v>45.82</v>
      </c>
      <c r="F21" s="298">
        <v>1.1000000000000001</v>
      </c>
      <c r="G21" s="566"/>
      <c r="H21" s="469">
        <v>45.82</v>
      </c>
      <c r="I21" s="487" t="b">
        <f t="shared" si="0"/>
        <v>1</v>
      </c>
      <c r="J21" s="488"/>
    </row>
    <row r="22" spans="1:10" ht="18" customHeight="1">
      <c r="B22" s="1434" t="s">
        <v>244</v>
      </c>
      <c r="C22" s="1435"/>
      <c r="D22" s="1435"/>
      <c r="E22" s="1435"/>
      <c r="F22" s="1436"/>
      <c r="G22" s="566"/>
      <c r="H22" s="489"/>
      <c r="I22" s="487" t="b">
        <f t="shared" si="0"/>
        <v>1</v>
      </c>
    </row>
    <row r="23" spans="1:10" ht="18" customHeight="1">
      <c r="B23" s="533" t="s">
        <v>245</v>
      </c>
      <c r="C23" s="534" t="s">
        <v>87</v>
      </c>
      <c r="D23" s="534">
        <v>2000</v>
      </c>
      <c r="E23" s="557">
        <v>3.43</v>
      </c>
      <c r="F23" s="549">
        <v>6</v>
      </c>
      <c r="G23" s="566"/>
      <c r="H23" s="504">
        <v>3.43</v>
      </c>
      <c r="I23" s="487" t="b">
        <f t="shared" si="0"/>
        <v>1</v>
      </c>
    </row>
    <row r="24" spans="1:10" ht="18" customHeight="1">
      <c r="B24" s="535" t="s">
        <v>246</v>
      </c>
      <c r="C24" s="536" t="s">
        <v>87</v>
      </c>
      <c r="D24" s="536">
        <v>1300</v>
      </c>
      <c r="E24" s="250">
        <v>3.83</v>
      </c>
      <c r="F24" s="537">
        <v>6</v>
      </c>
      <c r="G24" s="566"/>
      <c r="H24" s="504">
        <v>3.83</v>
      </c>
      <c r="I24" s="487" t="b">
        <f t="shared" si="0"/>
        <v>1</v>
      </c>
    </row>
    <row r="25" spans="1:10" ht="18" customHeight="1">
      <c r="B25" s="535" t="s">
        <v>247</v>
      </c>
      <c r="C25" s="536" t="s">
        <v>87</v>
      </c>
      <c r="D25" s="536">
        <v>1170</v>
      </c>
      <c r="E25" s="250">
        <v>3.96</v>
      </c>
      <c r="F25" s="537">
        <v>6</v>
      </c>
      <c r="G25" s="566"/>
      <c r="H25" s="504">
        <v>3.96</v>
      </c>
      <c r="I25" s="487" t="b">
        <f t="shared" si="0"/>
        <v>1</v>
      </c>
    </row>
    <row r="26" spans="1:10" ht="18" customHeight="1">
      <c r="B26" s="535" t="s">
        <v>248</v>
      </c>
      <c r="C26" s="536" t="s">
        <v>87</v>
      </c>
      <c r="D26" s="536">
        <v>930</v>
      </c>
      <c r="E26" s="250">
        <v>4.32</v>
      </c>
      <c r="F26" s="537">
        <v>6</v>
      </c>
      <c r="G26" s="566"/>
      <c r="H26" s="504">
        <v>4.32</v>
      </c>
      <c r="I26" s="487" t="b">
        <f t="shared" si="0"/>
        <v>1</v>
      </c>
    </row>
    <row r="27" spans="1:10" ht="18" customHeight="1">
      <c r="B27" s="535" t="s">
        <v>249</v>
      </c>
      <c r="C27" s="536" t="s">
        <v>87</v>
      </c>
      <c r="D27" s="536">
        <v>720</v>
      </c>
      <c r="E27" s="250">
        <v>4.84</v>
      </c>
      <c r="F27" s="537">
        <v>6</v>
      </c>
      <c r="G27" s="566"/>
      <c r="H27" s="504">
        <v>4.84</v>
      </c>
      <c r="I27" s="487" t="b">
        <f t="shared" si="0"/>
        <v>1</v>
      </c>
    </row>
    <row r="28" spans="1:10" ht="18" customHeight="1">
      <c r="B28" s="535" t="s">
        <v>250</v>
      </c>
      <c r="C28" s="536" t="s">
        <v>87</v>
      </c>
      <c r="D28" s="536">
        <v>560</v>
      </c>
      <c r="E28" s="250">
        <v>5.42</v>
      </c>
      <c r="F28" s="537">
        <v>6</v>
      </c>
      <c r="G28" s="566"/>
      <c r="H28" s="504">
        <v>5.42</v>
      </c>
      <c r="I28" s="487" t="b">
        <f t="shared" si="0"/>
        <v>1</v>
      </c>
    </row>
    <row r="29" spans="1:10" ht="18" customHeight="1">
      <c r="B29" s="535" t="s">
        <v>251</v>
      </c>
      <c r="C29" s="536" t="s">
        <v>87</v>
      </c>
      <c r="D29" s="536">
        <v>530</v>
      </c>
      <c r="E29" s="250">
        <v>5.55</v>
      </c>
      <c r="F29" s="537">
        <v>6</v>
      </c>
      <c r="G29" s="566"/>
      <c r="H29" s="504">
        <v>5.55</v>
      </c>
      <c r="I29" s="487" t="b">
        <f t="shared" si="0"/>
        <v>1</v>
      </c>
    </row>
    <row r="30" spans="1:10" ht="18" customHeight="1">
      <c r="B30" s="535" t="s">
        <v>252</v>
      </c>
      <c r="C30" s="536" t="s">
        <v>87</v>
      </c>
      <c r="D30" s="536">
        <v>470</v>
      </c>
      <c r="E30" s="250">
        <v>5.72</v>
      </c>
      <c r="F30" s="537">
        <v>6</v>
      </c>
      <c r="G30" s="566"/>
      <c r="H30" s="504">
        <v>5.72</v>
      </c>
      <c r="I30" s="487" t="b">
        <f t="shared" si="0"/>
        <v>1</v>
      </c>
    </row>
    <row r="31" spans="1:10" ht="18" customHeight="1">
      <c r="B31" s="535" t="s">
        <v>253</v>
      </c>
      <c r="C31" s="536" t="s">
        <v>87</v>
      </c>
      <c r="D31" s="536">
        <v>450</v>
      </c>
      <c r="E31" s="250">
        <v>5.93</v>
      </c>
      <c r="F31" s="537">
        <v>6</v>
      </c>
      <c r="G31" s="566"/>
      <c r="H31" s="504">
        <v>5.93</v>
      </c>
      <c r="I31" s="487" t="b">
        <f t="shared" si="0"/>
        <v>1</v>
      </c>
    </row>
    <row r="32" spans="1:10" ht="18" customHeight="1">
      <c r="B32" s="535" t="s">
        <v>254</v>
      </c>
      <c r="C32" s="536" t="s">
        <v>87</v>
      </c>
      <c r="D32" s="536">
        <v>370</v>
      </c>
      <c r="E32" s="250">
        <v>6.42</v>
      </c>
      <c r="F32" s="537">
        <v>6</v>
      </c>
      <c r="G32" s="566"/>
      <c r="H32" s="504">
        <v>6.42</v>
      </c>
      <c r="I32" s="487" t="b">
        <f t="shared" si="0"/>
        <v>1</v>
      </c>
    </row>
    <row r="33" spans="1:10" ht="18" customHeight="1">
      <c r="B33" s="535" t="s">
        <v>255</v>
      </c>
      <c r="C33" s="536" t="s">
        <v>87</v>
      </c>
      <c r="D33" s="536">
        <v>330</v>
      </c>
      <c r="E33" s="250">
        <v>6.53</v>
      </c>
      <c r="F33" s="537">
        <v>6</v>
      </c>
      <c r="G33" s="566"/>
      <c r="H33" s="504">
        <v>6.53</v>
      </c>
      <c r="I33" s="487" t="b">
        <f t="shared" si="0"/>
        <v>1</v>
      </c>
    </row>
    <row r="34" spans="1:10" ht="18" customHeight="1">
      <c r="B34" s="535" t="s">
        <v>256</v>
      </c>
      <c r="C34" s="536" t="s">
        <v>87</v>
      </c>
      <c r="D34" s="536">
        <v>280</v>
      </c>
      <c r="E34" s="250">
        <v>7.45</v>
      </c>
      <c r="F34" s="537">
        <v>6</v>
      </c>
      <c r="G34" s="566"/>
      <c r="H34" s="504">
        <v>7.45</v>
      </c>
      <c r="I34" s="487" t="b">
        <f t="shared" si="0"/>
        <v>1</v>
      </c>
    </row>
    <row r="35" spans="1:10" ht="18" customHeight="1">
      <c r="B35" s="535" t="s">
        <v>257</v>
      </c>
      <c r="C35" s="536" t="s">
        <v>87</v>
      </c>
      <c r="D35" s="536">
        <v>260</v>
      </c>
      <c r="E35" s="250">
        <v>8.93</v>
      </c>
      <c r="F35" s="537">
        <v>6</v>
      </c>
      <c r="G35" s="566"/>
      <c r="H35" s="504">
        <v>8.93</v>
      </c>
      <c r="I35" s="487" t="b">
        <f t="shared" si="0"/>
        <v>1</v>
      </c>
    </row>
    <row r="36" spans="1:10" ht="18" customHeight="1">
      <c r="B36" s="535" t="s">
        <v>258</v>
      </c>
      <c r="C36" s="536" t="s">
        <v>87</v>
      </c>
      <c r="D36" s="536">
        <v>240</v>
      </c>
      <c r="E36" s="250">
        <v>10.29</v>
      </c>
      <c r="F36" s="537">
        <v>6</v>
      </c>
      <c r="G36" s="566"/>
      <c r="H36" s="504">
        <v>10.29</v>
      </c>
      <c r="I36" s="487" t="b">
        <f t="shared" si="0"/>
        <v>1</v>
      </c>
    </row>
    <row r="37" spans="1:10" s="468" customFormat="1" ht="18" customHeight="1">
      <c r="A37" s="406"/>
      <c r="B37" s="535" t="s">
        <v>373</v>
      </c>
      <c r="C37" s="536" t="s">
        <v>87</v>
      </c>
      <c r="D37" s="536">
        <v>220</v>
      </c>
      <c r="E37" s="250">
        <v>11.62</v>
      </c>
      <c r="F37" s="537">
        <v>6</v>
      </c>
      <c r="G37" s="566"/>
      <c r="H37" s="504">
        <v>11.62</v>
      </c>
      <c r="I37" s="487" t="b">
        <f t="shared" si="0"/>
        <v>1</v>
      </c>
      <c r="J37" s="406"/>
    </row>
    <row r="38" spans="1:10" ht="18" customHeight="1">
      <c r="B38" s="1434" t="s">
        <v>259</v>
      </c>
      <c r="C38" s="1435"/>
      <c r="D38" s="1435"/>
      <c r="E38" s="1435"/>
      <c r="F38" s="1436"/>
      <c r="G38" s="566"/>
      <c r="H38" s="489"/>
      <c r="I38" s="487" t="b">
        <f t="shared" si="0"/>
        <v>1</v>
      </c>
    </row>
    <row r="39" spans="1:10" ht="18" customHeight="1">
      <c r="B39" s="533" t="s">
        <v>260</v>
      </c>
      <c r="C39" s="534" t="s">
        <v>87</v>
      </c>
      <c r="D39" s="534">
        <v>2000</v>
      </c>
      <c r="E39" s="557">
        <v>3.43</v>
      </c>
      <c r="F39" s="549">
        <v>6</v>
      </c>
      <c r="G39" s="566"/>
      <c r="H39" s="503">
        <v>3.43</v>
      </c>
      <c r="I39" s="487" t="b">
        <f t="shared" si="0"/>
        <v>1</v>
      </c>
    </row>
    <row r="40" spans="1:10" ht="18" customHeight="1">
      <c r="B40" s="535" t="s">
        <v>261</v>
      </c>
      <c r="C40" s="536" t="s">
        <v>87</v>
      </c>
      <c r="D40" s="536">
        <v>1300</v>
      </c>
      <c r="E40" s="250">
        <v>3.83</v>
      </c>
      <c r="F40" s="537">
        <v>6</v>
      </c>
      <c r="G40" s="566"/>
      <c r="H40" s="503">
        <v>3.83</v>
      </c>
      <c r="I40" s="487" t="b">
        <f t="shared" si="0"/>
        <v>1</v>
      </c>
    </row>
    <row r="41" spans="1:10" ht="18" customHeight="1">
      <c r="B41" s="535" t="s">
        <v>262</v>
      </c>
      <c r="C41" s="536" t="s">
        <v>87</v>
      </c>
      <c r="D41" s="536">
        <v>1170</v>
      </c>
      <c r="E41" s="250">
        <v>3.96</v>
      </c>
      <c r="F41" s="537">
        <v>6</v>
      </c>
      <c r="G41" s="566"/>
      <c r="H41" s="503">
        <v>3.96</v>
      </c>
      <c r="I41" s="487" t="b">
        <f t="shared" si="0"/>
        <v>1</v>
      </c>
    </row>
    <row r="42" spans="1:10" ht="18" customHeight="1">
      <c r="B42" s="535" t="s">
        <v>263</v>
      </c>
      <c r="C42" s="536" t="s">
        <v>87</v>
      </c>
      <c r="D42" s="536">
        <v>930</v>
      </c>
      <c r="E42" s="250">
        <v>4.32</v>
      </c>
      <c r="F42" s="537">
        <v>6</v>
      </c>
      <c r="G42" s="566"/>
      <c r="H42" s="503">
        <v>4.32</v>
      </c>
      <c r="I42" s="487" t="b">
        <f t="shared" si="0"/>
        <v>1</v>
      </c>
    </row>
    <row r="43" spans="1:10" ht="18" customHeight="1">
      <c r="A43" s="461">
        <v>193637</v>
      </c>
      <c r="B43" s="535" t="s">
        <v>264</v>
      </c>
      <c r="C43" s="536" t="s">
        <v>87</v>
      </c>
      <c r="D43" s="536">
        <v>720</v>
      </c>
      <c r="E43" s="250">
        <v>4.84</v>
      </c>
      <c r="F43" s="537">
        <v>6</v>
      </c>
      <c r="G43" s="566"/>
      <c r="H43" s="503">
        <v>4.84</v>
      </c>
      <c r="I43" s="487" t="b">
        <f t="shared" si="0"/>
        <v>1</v>
      </c>
      <c r="J43" s="502"/>
    </row>
    <row r="44" spans="1:10" ht="18" customHeight="1">
      <c r="A44" s="461">
        <v>193638</v>
      </c>
      <c r="B44" s="535" t="s">
        <v>265</v>
      </c>
      <c r="C44" s="536" t="s">
        <v>87</v>
      </c>
      <c r="D44" s="536">
        <v>560</v>
      </c>
      <c r="E44" s="250">
        <v>5.42</v>
      </c>
      <c r="F44" s="537">
        <v>6</v>
      </c>
      <c r="G44" s="566"/>
      <c r="H44" s="503">
        <v>5.42</v>
      </c>
      <c r="I44" s="487" t="b">
        <f t="shared" si="0"/>
        <v>1</v>
      </c>
      <c r="J44" s="502"/>
    </row>
    <row r="45" spans="1:10" ht="18" customHeight="1">
      <c r="A45" s="461">
        <v>193641</v>
      </c>
      <c r="B45" s="535" t="s">
        <v>266</v>
      </c>
      <c r="C45" s="536" t="s">
        <v>87</v>
      </c>
      <c r="D45" s="536">
        <v>530</v>
      </c>
      <c r="E45" s="250">
        <v>5.55</v>
      </c>
      <c r="F45" s="537">
        <v>6</v>
      </c>
      <c r="G45" s="566"/>
      <c r="H45" s="503">
        <v>5.55</v>
      </c>
      <c r="I45" s="487" t="b">
        <f t="shared" si="0"/>
        <v>1</v>
      </c>
      <c r="J45" s="502"/>
    </row>
    <row r="46" spans="1:10" ht="18" customHeight="1">
      <c r="A46" s="461">
        <v>193643</v>
      </c>
      <c r="B46" s="535" t="s">
        <v>267</v>
      </c>
      <c r="C46" s="536" t="s">
        <v>87</v>
      </c>
      <c r="D46" s="536">
        <v>470</v>
      </c>
      <c r="E46" s="250">
        <v>5.72</v>
      </c>
      <c r="F46" s="537">
        <v>6</v>
      </c>
      <c r="G46" s="566"/>
      <c r="H46" s="503">
        <v>5.72</v>
      </c>
      <c r="I46" s="487" t="b">
        <f t="shared" si="0"/>
        <v>1</v>
      </c>
      <c r="J46" s="502"/>
    </row>
    <row r="47" spans="1:10" ht="18" customHeight="1">
      <c r="A47" s="461">
        <v>193644</v>
      </c>
      <c r="B47" s="535" t="s">
        <v>268</v>
      </c>
      <c r="C47" s="536" t="s">
        <v>87</v>
      </c>
      <c r="D47" s="536">
        <v>450</v>
      </c>
      <c r="E47" s="250">
        <v>5.93</v>
      </c>
      <c r="F47" s="537">
        <v>6</v>
      </c>
      <c r="G47" s="566"/>
      <c r="H47" s="503">
        <v>5.93</v>
      </c>
      <c r="I47" s="487" t="b">
        <f t="shared" si="0"/>
        <v>1</v>
      </c>
      <c r="J47" s="502"/>
    </row>
    <row r="48" spans="1:10" ht="18" customHeight="1">
      <c r="A48" s="461">
        <v>193580</v>
      </c>
      <c r="B48" s="535" t="s">
        <v>269</v>
      </c>
      <c r="C48" s="536" t="s">
        <v>87</v>
      </c>
      <c r="D48" s="536">
        <v>370</v>
      </c>
      <c r="E48" s="250">
        <v>6.42</v>
      </c>
      <c r="F48" s="537">
        <v>6</v>
      </c>
      <c r="G48" s="566"/>
      <c r="H48" s="503">
        <v>6.42</v>
      </c>
      <c r="I48" s="487" t="b">
        <f t="shared" si="0"/>
        <v>1</v>
      </c>
      <c r="J48" s="502"/>
    </row>
    <row r="49" spans="1:10" ht="18" customHeight="1">
      <c r="A49" s="461">
        <v>193582</v>
      </c>
      <c r="B49" s="535" t="s">
        <v>270</v>
      </c>
      <c r="C49" s="536" t="s">
        <v>87</v>
      </c>
      <c r="D49" s="536">
        <v>330</v>
      </c>
      <c r="E49" s="250">
        <v>6.53</v>
      </c>
      <c r="F49" s="537">
        <v>6</v>
      </c>
      <c r="G49" s="566"/>
      <c r="H49" s="503">
        <v>6.53</v>
      </c>
      <c r="I49" s="487" t="b">
        <f t="shared" si="0"/>
        <v>1</v>
      </c>
      <c r="J49" s="502"/>
    </row>
    <row r="50" spans="1:10" ht="18" customHeight="1">
      <c r="A50" s="461">
        <v>193583</v>
      </c>
      <c r="B50" s="538" t="s">
        <v>271</v>
      </c>
      <c r="C50" s="539" t="s">
        <v>87</v>
      </c>
      <c r="D50" s="539">
        <v>280</v>
      </c>
      <c r="E50" s="555">
        <v>7.45</v>
      </c>
      <c r="F50" s="540">
        <v>6</v>
      </c>
      <c r="G50" s="566"/>
      <c r="H50" s="503">
        <v>7.45</v>
      </c>
      <c r="I50" s="487" t="b">
        <f t="shared" si="0"/>
        <v>1</v>
      </c>
      <c r="J50" s="502"/>
    </row>
    <row r="51" spans="1:10" ht="18" customHeight="1">
      <c r="B51" s="1434" t="s">
        <v>272</v>
      </c>
      <c r="C51" s="1435"/>
      <c r="D51" s="1435"/>
      <c r="E51" s="1435"/>
      <c r="F51" s="1436"/>
      <c r="G51" s="566"/>
      <c r="H51" s="489"/>
      <c r="I51" s="487" t="b">
        <f t="shared" si="0"/>
        <v>1</v>
      </c>
    </row>
    <row r="52" spans="1:10" ht="18" customHeight="1">
      <c r="A52" s="461">
        <v>40387</v>
      </c>
      <c r="B52" s="535" t="s">
        <v>273</v>
      </c>
      <c r="C52" s="536" t="s">
        <v>87</v>
      </c>
      <c r="D52" s="536">
        <v>900</v>
      </c>
      <c r="E52" s="250">
        <v>6.14</v>
      </c>
      <c r="F52" s="537">
        <v>6</v>
      </c>
      <c r="G52" s="566"/>
      <c r="H52" s="469">
        <v>6.14</v>
      </c>
      <c r="I52" s="487" t="b">
        <f t="shared" si="0"/>
        <v>1</v>
      </c>
      <c r="J52" s="488"/>
    </row>
    <row r="53" spans="1:10" ht="18" customHeight="1">
      <c r="A53" s="461">
        <v>40388</v>
      </c>
      <c r="B53" s="535" t="s">
        <v>274</v>
      </c>
      <c r="C53" s="536" t="s">
        <v>87</v>
      </c>
      <c r="D53" s="536">
        <v>600</v>
      </c>
      <c r="E53" s="250">
        <v>6.85</v>
      </c>
      <c r="F53" s="537">
        <v>6</v>
      </c>
      <c r="G53" s="566"/>
      <c r="H53" s="469">
        <v>6.85</v>
      </c>
      <c r="I53" s="487" t="b">
        <f t="shared" si="0"/>
        <v>1</v>
      </c>
      <c r="J53" s="488"/>
    </row>
    <row r="54" spans="1:10" ht="18" customHeight="1">
      <c r="A54" s="461">
        <v>40389</v>
      </c>
      <c r="B54" s="535" t="s">
        <v>275</v>
      </c>
      <c r="C54" s="536" t="s">
        <v>87</v>
      </c>
      <c r="D54" s="536">
        <v>500</v>
      </c>
      <c r="E54" s="250">
        <v>7.43</v>
      </c>
      <c r="F54" s="537">
        <v>6</v>
      </c>
      <c r="G54" s="566"/>
      <c r="H54" s="469">
        <v>7.43</v>
      </c>
      <c r="I54" s="487" t="b">
        <f t="shared" si="0"/>
        <v>1</v>
      </c>
      <c r="J54" s="488"/>
    </row>
    <row r="55" spans="1:10" ht="18" customHeight="1">
      <c r="A55" s="461">
        <v>40390</v>
      </c>
      <c r="B55" s="535" t="s">
        <v>276</v>
      </c>
      <c r="C55" s="536" t="s">
        <v>87</v>
      </c>
      <c r="D55" s="536">
        <v>400</v>
      </c>
      <c r="E55" s="250">
        <v>7.79</v>
      </c>
      <c r="F55" s="537">
        <v>6</v>
      </c>
      <c r="G55" s="566"/>
      <c r="H55" s="469">
        <v>7.79</v>
      </c>
      <c r="I55" s="487" t="b">
        <f t="shared" si="0"/>
        <v>1</v>
      </c>
      <c r="J55" s="488"/>
    </row>
    <row r="56" spans="1:10" s="1011" customFormat="1" ht="18" customHeight="1">
      <c r="A56" s="1004">
        <v>40393</v>
      </c>
      <c r="B56" s="1005" t="s">
        <v>277</v>
      </c>
      <c r="C56" s="1006" t="s">
        <v>87</v>
      </c>
      <c r="D56" s="1006">
        <v>400</v>
      </c>
      <c r="E56" s="1007">
        <v>8.5299999999999994</v>
      </c>
      <c r="F56" s="1008">
        <v>6</v>
      </c>
      <c r="G56" s="1009"/>
      <c r="H56" s="1009">
        <v>7.96</v>
      </c>
      <c r="I56" s="1010" t="b">
        <f t="shared" si="0"/>
        <v>0</v>
      </c>
      <c r="J56" s="1004"/>
    </row>
    <row r="57" spans="1:10" s="1011" customFormat="1" ht="18" customHeight="1">
      <c r="A57" s="1004">
        <v>40396</v>
      </c>
      <c r="B57" s="1005" t="s">
        <v>278</v>
      </c>
      <c r="C57" s="1006" t="s">
        <v>87</v>
      </c>
      <c r="D57" s="1006">
        <v>350</v>
      </c>
      <c r="E57" s="1007">
        <v>8.7899999999999991</v>
      </c>
      <c r="F57" s="1008">
        <v>6</v>
      </c>
      <c r="G57" s="1009"/>
      <c r="H57" s="1009">
        <v>8.5299999999999994</v>
      </c>
      <c r="I57" s="1010" t="b">
        <f t="shared" si="0"/>
        <v>0</v>
      </c>
      <c r="J57" s="1004"/>
    </row>
    <row r="58" spans="1:10" s="1011" customFormat="1" ht="18" customHeight="1">
      <c r="A58" s="1004">
        <v>40391</v>
      </c>
      <c r="B58" s="1005" t="s">
        <v>279</v>
      </c>
      <c r="C58" s="1006" t="s">
        <v>87</v>
      </c>
      <c r="D58" s="1006">
        <v>250</v>
      </c>
      <c r="E58" s="1007">
        <v>9.31</v>
      </c>
      <c r="F58" s="1008">
        <v>6</v>
      </c>
      <c r="G58" s="1009"/>
      <c r="H58" s="1011">
        <v>8.7899999999999991</v>
      </c>
      <c r="I58" s="1010" t="b">
        <f t="shared" si="0"/>
        <v>0</v>
      </c>
      <c r="J58" s="1004"/>
    </row>
    <row r="59" spans="1:10" ht="18" customHeight="1">
      <c r="B59" s="1420" t="s">
        <v>114</v>
      </c>
      <c r="C59" s="1421"/>
      <c r="D59" s="1421"/>
      <c r="E59" s="1421"/>
      <c r="F59" s="1422"/>
      <c r="G59" s="566"/>
      <c r="H59" s="489"/>
      <c r="I59" s="487" t="b">
        <f t="shared" si="0"/>
        <v>1</v>
      </c>
    </row>
    <row r="60" spans="1:10" s="468" customFormat="1" ht="18" customHeight="1">
      <c r="A60" s="406"/>
      <c r="B60" s="237" t="s">
        <v>280</v>
      </c>
      <c r="C60" s="249" t="s">
        <v>87</v>
      </c>
      <c r="D60" s="300" t="s">
        <v>115</v>
      </c>
      <c r="E60" s="250">
        <v>3.59</v>
      </c>
      <c r="F60" s="300">
        <v>6</v>
      </c>
      <c r="G60" s="566"/>
      <c r="H60" s="469">
        <v>3.59</v>
      </c>
      <c r="I60" s="487" t="b">
        <f t="shared" si="0"/>
        <v>1</v>
      </c>
      <c r="J60" s="406"/>
    </row>
    <row r="61" spans="1:10" s="468" customFormat="1" ht="18" customHeight="1">
      <c r="A61" s="406"/>
      <c r="B61" s="237" t="s">
        <v>281</v>
      </c>
      <c r="C61" s="249" t="s">
        <v>87</v>
      </c>
      <c r="D61" s="300" t="s">
        <v>116</v>
      </c>
      <c r="E61" s="250">
        <v>4.33</v>
      </c>
      <c r="F61" s="300">
        <v>6</v>
      </c>
      <c r="G61" s="566"/>
      <c r="H61" s="469">
        <v>4.33</v>
      </c>
      <c r="I61" s="487" t="b">
        <f t="shared" si="0"/>
        <v>1</v>
      </c>
      <c r="J61" s="406"/>
    </row>
    <row r="62" spans="1:10" s="468" customFormat="1" ht="18" customHeight="1">
      <c r="A62" s="406"/>
      <c r="B62" s="237" t="s">
        <v>282</v>
      </c>
      <c r="C62" s="249" t="s">
        <v>87</v>
      </c>
      <c r="D62" s="300" t="s">
        <v>116</v>
      </c>
      <c r="E62" s="250">
        <v>5.63</v>
      </c>
      <c r="F62" s="300">
        <v>6</v>
      </c>
      <c r="G62" s="566"/>
      <c r="H62" s="469">
        <v>5.63</v>
      </c>
      <c r="I62" s="487" t="b">
        <f t="shared" si="0"/>
        <v>1</v>
      </c>
      <c r="J62" s="406"/>
    </row>
    <row r="63" spans="1:10" s="468" customFormat="1" ht="18" customHeight="1">
      <c r="A63" s="406"/>
      <c r="B63" s="237" t="s">
        <v>283</v>
      </c>
      <c r="C63" s="249" t="s">
        <v>87</v>
      </c>
      <c r="D63" s="300" t="s">
        <v>116</v>
      </c>
      <c r="E63" s="250">
        <v>8.15</v>
      </c>
      <c r="F63" s="300">
        <v>6</v>
      </c>
      <c r="G63" s="566"/>
      <c r="H63" s="469">
        <v>8.15</v>
      </c>
      <c r="I63" s="487" t="b">
        <f t="shared" si="0"/>
        <v>1</v>
      </c>
      <c r="J63" s="406"/>
    </row>
    <row r="64" spans="1:10" s="468" customFormat="1" ht="18" customHeight="1">
      <c r="A64" s="406"/>
      <c r="B64" s="237" t="s">
        <v>284</v>
      </c>
      <c r="C64" s="249" t="s">
        <v>87</v>
      </c>
      <c r="D64" s="300" t="s">
        <v>117</v>
      </c>
      <c r="E64" s="250">
        <v>10.19</v>
      </c>
      <c r="F64" s="300">
        <v>6</v>
      </c>
      <c r="G64" s="566"/>
      <c r="H64" s="469">
        <v>10.19</v>
      </c>
      <c r="I64" s="487" t="b">
        <f t="shared" si="0"/>
        <v>1</v>
      </c>
      <c r="J64" s="406"/>
    </row>
    <row r="65" spans="1:10" s="468" customFormat="1" ht="18" customHeight="1">
      <c r="A65" s="406"/>
      <c r="B65" s="237" t="s">
        <v>285</v>
      </c>
      <c r="C65" s="249" t="s">
        <v>87</v>
      </c>
      <c r="D65" s="300" t="s">
        <v>228</v>
      </c>
      <c r="E65" s="250">
        <v>17.989999999999998</v>
      </c>
      <c r="F65" s="300">
        <v>6</v>
      </c>
      <c r="G65" s="566"/>
      <c r="H65" s="469">
        <v>17.989999999999998</v>
      </c>
      <c r="I65" s="487" t="b">
        <f t="shared" si="0"/>
        <v>1</v>
      </c>
      <c r="J65" s="406"/>
    </row>
    <row r="66" spans="1:10" s="468" customFormat="1" ht="18" customHeight="1">
      <c r="A66" s="406"/>
      <c r="B66" s="301" t="s">
        <v>286</v>
      </c>
      <c r="C66" s="297" t="s">
        <v>87</v>
      </c>
      <c r="D66" s="298" t="s">
        <v>229</v>
      </c>
      <c r="E66" s="555">
        <v>25.87</v>
      </c>
      <c r="F66" s="298">
        <v>6</v>
      </c>
      <c r="G66" s="566"/>
      <c r="H66" s="469">
        <v>25.87</v>
      </c>
      <c r="I66" s="487" t="b">
        <f t="shared" si="0"/>
        <v>1</v>
      </c>
      <c r="J66" s="406"/>
    </row>
    <row r="67" spans="1:10" s="468" customFormat="1" ht="18" customHeight="1">
      <c r="A67" s="406"/>
      <c r="B67" s="1420" t="s">
        <v>118</v>
      </c>
      <c r="C67" s="1421"/>
      <c r="D67" s="1421"/>
      <c r="E67" s="1421"/>
      <c r="F67" s="1422"/>
      <c r="G67" s="566"/>
      <c r="H67" s="489"/>
      <c r="I67" s="487" t="b">
        <f t="shared" si="0"/>
        <v>1</v>
      </c>
      <c r="J67" s="406"/>
    </row>
    <row r="68" spans="1:10" s="468" customFormat="1" ht="18" customHeight="1">
      <c r="A68" s="406"/>
      <c r="B68" s="236" t="s">
        <v>287</v>
      </c>
      <c r="C68" s="248" t="s">
        <v>87</v>
      </c>
      <c r="D68" s="302" t="s">
        <v>115</v>
      </c>
      <c r="E68" s="299">
        <v>3.23</v>
      </c>
      <c r="F68" s="299">
        <v>6</v>
      </c>
      <c r="G68" s="566"/>
      <c r="H68" s="469">
        <v>3.23</v>
      </c>
      <c r="I68" s="487" t="b">
        <f t="shared" si="0"/>
        <v>1</v>
      </c>
      <c r="J68" s="406"/>
    </row>
    <row r="69" spans="1:10" s="468" customFormat="1" ht="18" customHeight="1">
      <c r="A69" s="406"/>
      <c r="B69" s="237" t="s">
        <v>288</v>
      </c>
      <c r="C69" s="249" t="s">
        <v>87</v>
      </c>
      <c r="D69" s="303" t="s">
        <v>116</v>
      </c>
      <c r="E69" s="300">
        <v>3.94</v>
      </c>
      <c r="F69" s="300">
        <v>6</v>
      </c>
      <c r="G69" s="566"/>
      <c r="H69" s="469">
        <v>3.94</v>
      </c>
      <c r="I69" s="487" t="b">
        <f t="shared" si="0"/>
        <v>1</v>
      </c>
      <c r="J69" s="406"/>
    </row>
    <row r="70" spans="1:10" s="468" customFormat="1" ht="18" customHeight="1">
      <c r="A70" s="406"/>
      <c r="B70" s="237" t="s">
        <v>289</v>
      </c>
      <c r="C70" s="249" t="s">
        <v>87</v>
      </c>
      <c r="D70" s="303" t="s">
        <v>116</v>
      </c>
      <c r="E70" s="300">
        <v>4.8099999999999996</v>
      </c>
      <c r="F70" s="300">
        <v>6</v>
      </c>
      <c r="G70" s="566"/>
      <c r="H70" s="469">
        <v>4.8099999999999996</v>
      </c>
      <c r="I70" s="487" t="b">
        <f t="shared" si="0"/>
        <v>1</v>
      </c>
      <c r="J70" s="406"/>
    </row>
    <row r="71" spans="1:10" s="468" customFormat="1" ht="18" customHeight="1">
      <c r="A71" s="406"/>
      <c r="B71" s="237" t="s">
        <v>290</v>
      </c>
      <c r="C71" s="249" t="s">
        <v>87</v>
      </c>
      <c r="D71" s="303" t="s">
        <v>116</v>
      </c>
      <c r="E71" s="300">
        <v>6.75</v>
      </c>
      <c r="F71" s="300">
        <v>6</v>
      </c>
      <c r="G71" s="566"/>
      <c r="H71" s="469">
        <v>6.75</v>
      </c>
      <c r="I71" s="487" t="b">
        <f t="shared" si="0"/>
        <v>1</v>
      </c>
      <c r="J71" s="406"/>
    </row>
    <row r="72" spans="1:10" s="468" customFormat="1" ht="18" customHeight="1">
      <c r="A72" s="406"/>
      <c r="B72" s="237" t="s">
        <v>291</v>
      </c>
      <c r="C72" s="249" t="s">
        <v>87</v>
      </c>
      <c r="D72" s="304">
        <v>500</v>
      </c>
      <c r="E72" s="300">
        <v>9.7899999999999991</v>
      </c>
      <c r="F72" s="300">
        <v>6</v>
      </c>
      <c r="G72" s="566"/>
      <c r="H72" s="469">
        <v>9.7899999999999991</v>
      </c>
      <c r="I72" s="487" t="b">
        <f t="shared" si="0"/>
        <v>1</v>
      </c>
      <c r="J72" s="406"/>
    </row>
    <row r="73" spans="1:10" s="468" customFormat="1" ht="18" customHeight="1">
      <c r="A73" s="406"/>
      <c r="B73" s="301" t="s">
        <v>292</v>
      </c>
      <c r="C73" s="297" t="s">
        <v>87</v>
      </c>
      <c r="D73" s="305">
        <v>1000</v>
      </c>
      <c r="E73" s="298">
        <v>16.239999999999998</v>
      </c>
      <c r="F73" s="298">
        <v>6</v>
      </c>
      <c r="G73" s="566"/>
      <c r="H73" s="469">
        <v>16.239999999999998</v>
      </c>
      <c r="I73" s="487" t="b">
        <f t="shared" si="0"/>
        <v>1</v>
      </c>
      <c r="J73" s="406"/>
    </row>
    <row r="74" spans="1:10" s="468" customFormat="1" ht="18" customHeight="1">
      <c r="A74" s="406"/>
      <c r="B74" s="1420" t="s">
        <v>293</v>
      </c>
      <c r="C74" s="1421"/>
      <c r="D74" s="1421"/>
      <c r="E74" s="1421"/>
      <c r="F74" s="1422"/>
      <c r="G74" s="566"/>
      <c r="H74" s="489"/>
      <c r="I74" s="487" t="b">
        <f t="shared" si="0"/>
        <v>1</v>
      </c>
      <c r="J74" s="406"/>
    </row>
    <row r="75" spans="1:10" s="468" customFormat="1" ht="18" customHeight="1">
      <c r="A75" s="406"/>
      <c r="B75" s="236" t="s">
        <v>294</v>
      </c>
      <c r="C75" s="248" t="s">
        <v>87</v>
      </c>
      <c r="D75" s="302">
        <v>1200</v>
      </c>
      <c r="E75" s="299">
        <v>7.9927999999999999</v>
      </c>
      <c r="F75" s="299">
        <v>6</v>
      </c>
      <c r="G75" s="566"/>
      <c r="H75" s="469">
        <v>7.9927999999999999</v>
      </c>
      <c r="I75" s="487" t="b">
        <f t="shared" ref="I75:I119" si="1">E75=H75</f>
        <v>1</v>
      </c>
      <c r="J75" s="406"/>
    </row>
    <row r="76" spans="1:10" s="468" customFormat="1" ht="18" customHeight="1">
      <c r="A76" s="406"/>
      <c r="B76" s="237" t="s">
        <v>295</v>
      </c>
      <c r="C76" s="249" t="s">
        <v>87</v>
      </c>
      <c r="D76" s="303">
        <v>1000</v>
      </c>
      <c r="E76" s="300">
        <v>8.9198000000000004</v>
      </c>
      <c r="F76" s="300">
        <v>6</v>
      </c>
      <c r="G76" s="566"/>
      <c r="H76" s="469">
        <v>8.9198000000000004</v>
      </c>
      <c r="I76" s="487" t="b">
        <f t="shared" si="1"/>
        <v>1</v>
      </c>
      <c r="J76" s="406"/>
    </row>
    <row r="77" spans="1:10" s="468" customFormat="1" ht="18" customHeight="1">
      <c r="A77" s="406"/>
      <c r="B77" s="237" t="s">
        <v>296</v>
      </c>
      <c r="C77" s="249" t="s">
        <v>87</v>
      </c>
      <c r="D77" s="303">
        <v>1000</v>
      </c>
      <c r="E77" s="300">
        <v>10.8665</v>
      </c>
      <c r="F77" s="300">
        <v>6</v>
      </c>
      <c r="G77" s="566"/>
      <c r="H77" s="469">
        <v>10.8665</v>
      </c>
      <c r="I77" s="487" t="b">
        <f t="shared" si="1"/>
        <v>1</v>
      </c>
      <c r="J77" s="406"/>
    </row>
    <row r="78" spans="1:10" s="468" customFormat="1" ht="18" customHeight="1">
      <c r="A78" s="406"/>
      <c r="B78" s="237" t="s">
        <v>297</v>
      </c>
      <c r="C78" s="249" t="s">
        <v>87</v>
      </c>
      <c r="D78" s="303">
        <v>800</v>
      </c>
      <c r="E78" s="300">
        <v>14.986500000000001</v>
      </c>
      <c r="F78" s="300">
        <v>6</v>
      </c>
      <c r="G78" s="566"/>
      <c r="H78" s="469">
        <v>14.986500000000001</v>
      </c>
      <c r="I78" s="487" t="b">
        <f t="shared" si="1"/>
        <v>1</v>
      </c>
      <c r="J78" s="406"/>
    </row>
    <row r="79" spans="1:10" ht="18" customHeight="1">
      <c r="B79" s="1420" t="s">
        <v>119</v>
      </c>
      <c r="C79" s="1421"/>
      <c r="D79" s="1421"/>
      <c r="E79" s="1421"/>
      <c r="F79" s="1422"/>
      <c r="G79" s="566"/>
      <c r="H79" s="469"/>
      <c r="I79" s="487" t="b">
        <f t="shared" si="1"/>
        <v>1</v>
      </c>
    </row>
    <row r="80" spans="1:10" ht="18" customHeight="1">
      <c r="B80" s="236" t="s">
        <v>298</v>
      </c>
      <c r="C80" s="248" t="s">
        <v>87</v>
      </c>
      <c r="D80" s="303" t="s">
        <v>120</v>
      </c>
      <c r="E80" s="557">
        <v>4.3</v>
      </c>
      <c r="F80" s="299">
        <v>6</v>
      </c>
      <c r="G80" s="566"/>
      <c r="H80" s="469">
        <v>4.3</v>
      </c>
      <c r="I80" s="487" t="b">
        <f t="shared" si="1"/>
        <v>1</v>
      </c>
    </row>
    <row r="81" spans="1:9" ht="18" customHeight="1">
      <c r="B81" s="237" t="s">
        <v>299</v>
      </c>
      <c r="C81" s="249" t="s">
        <v>87</v>
      </c>
      <c r="D81" s="303" t="s">
        <v>120</v>
      </c>
      <c r="E81" s="250">
        <v>4.71</v>
      </c>
      <c r="F81" s="300">
        <v>6</v>
      </c>
      <c r="G81" s="566"/>
      <c r="H81" s="469">
        <v>4.71</v>
      </c>
      <c r="I81" s="487" t="b">
        <f t="shared" si="1"/>
        <v>1</v>
      </c>
    </row>
    <row r="82" spans="1:9" ht="18" customHeight="1">
      <c r="B82" s="301" t="s">
        <v>300</v>
      </c>
      <c r="C82" s="297" t="s">
        <v>87</v>
      </c>
      <c r="D82" s="303" t="s">
        <v>120</v>
      </c>
      <c r="E82" s="555">
        <v>5.21</v>
      </c>
      <c r="F82" s="298">
        <v>6</v>
      </c>
      <c r="G82" s="566"/>
      <c r="H82" s="469">
        <v>5.21</v>
      </c>
      <c r="I82" s="487" t="b">
        <f t="shared" si="1"/>
        <v>1</v>
      </c>
    </row>
    <row r="83" spans="1:9" ht="18" customHeight="1">
      <c r="B83" s="1420" t="s">
        <v>121</v>
      </c>
      <c r="C83" s="1421"/>
      <c r="D83" s="1421"/>
      <c r="E83" s="1421"/>
      <c r="F83" s="1422"/>
      <c r="G83" s="566"/>
      <c r="H83" s="489"/>
      <c r="I83" s="487" t="b">
        <f t="shared" si="1"/>
        <v>1</v>
      </c>
    </row>
    <row r="84" spans="1:9" ht="18" customHeight="1">
      <c r="B84" s="236" t="s">
        <v>301</v>
      </c>
      <c r="C84" s="248" t="s">
        <v>87</v>
      </c>
      <c r="D84" s="248">
        <v>2500</v>
      </c>
      <c r="E84" s="557">
        <v>1.33</v>
      </c>
      <c r="F84" s="299">
        <v>6</v>
      </c>
      <c r="G84" s="566"/>
      <c r="H84" s="469">
        <v>1.33</v>
      </c>
      <c r="I84" s="487" t="b">
        <f t="shared" si="1"/>
        <v>1</v>
      </c>
    </row>
    <row r="85" spans="1:9" ht="18" customHeight="1">
      <c r="B85" s="538" t="s">
        <v>302</v>
      </c>
      <c r="C85" s="539" t="s">
        <v>87</v>
      </c>
      <c r="D85" s="539">
        <v>2000</v>
      </c>
      <c r="E85" s="555">
        <v>1.71</v>
      </c>
      <c r="F85" s="540">
        <v>6</v>
      </c>
      <c r="G85" s="566"/>
      <c r="H85" s="469">
        <v>1.71</v>
      </c>
      <c r="I85" s="487" t="b">
        <f t="shared" si="1"/>
        <v>1</v>
      </c>
    </row>
    <row r="86" spans="1:9" ht="18" customHeight="1">
      <c r="B86" s="1417" t="s">
        <v>122</v>
      </c>
      <c r="C86" s="1418"/>
      <c r="D86" s="1418"/>
      <c r="E86" s="1418"/>
      <c r="F86" s="1419"/>
      <c r="G86" s="566"/>
      <c r="H86" s="489"/>
      <c r="I86" s="487" t="b">
        <f t="shared" si="1"/>
        <v>1</v>
      </c>
    </row>
    <row r="87" spans="1:9" ht="18" customHeight="1">
      <c r="B87" s="236" t="s">
        <v>123</v>
      </c>
      <c r="C87" s="248" t="s">
        <v>124</v>
      </c>
      <c r="D87" s="248">
        <v>180</v>
      </c>
      <c r="E87" s="557">
        <v>62.87</v>
      </c>
      <c r="F87" s="299"/>
      <c r="G87" s="566"/>
      <c r="H87" s="469">
        <v>62.87</v>
      </c>
      <c r="I87" s="487" t="b">
        <f t="shared" si="1"/>
        <v>1</v>
      </c>
    </row>
    <row r="88" spans="1:9" ht="18" customHeight="1">
      <c r="B88" s="237" t="s">
        <v>125</v>
      </c>
      <c r="C88" s="249" t="s">
        <v>124</v>
      </c>
      <c r="D88" s="249">
        <v>150</v>
      </c>
      <c r="E88" s="250">
        <v>74.569999999999993</v>
      </c>
      <c r="F88" s="300"/>
      <c r="G88" s="566"/>
      <c r="H88" s="469">
        <v>74.569999999999993</v>
      </c>
      <c r="I88" s="487" t="b">
        <f t="shared" si="1"/>
        <v>1</v>
      </c>
    </row>
    <row r="89" spans="1:9" ht="18" customHeight="1">
      <c r="A89" s="698">
        <v>217472</v>
      </c>
      <c r="B89" s="703" t="s">
        <v>380</v>
      </c>
      <c r="C89" s="249" t="s">
        <v>124</v>
      </c>
      <c r="D89" s="704">
        <v>72</v>
      </c>
      <c r="E89" s="705">
        <v>83.460000000000008</v>
      </c>
      <c r="F89" s="706"/>
      <c r="G89" s="566"/>
      <c r="H89" s="569">
        <v>83.460000000000008</v>
      </c>
      <c r="I89" s="487" t="b">
        <f t="shared" si="1"/>
        <v>1</v>
      </c>
    </row>
    <row r="90" spans="1:9" ht="18" customHeight="1">
      <c r="A90" s="699">
        <v>217473</v>
      </c>
      <c r="B90" s="703" t="s">
        <v>381</v>
      </c>
      <c r="C90" s="249" t="s">
        <v>124</v>
      </c>
      <c r="D90" s="704">
        <v>72</v>
      </c>
      <c r="E90" s="705">
        <v>99.51</v>
      </c>
      <c r="F90" s="706"/>
      <c r="G90" s="566"/>
      <c r="H90" s="469">
        <v>99.51</v>
      </c>
      <c r="I90" s="487" t="b">
        <f t="shared" si="1"/>
        <v>1</v>
      </c>
    </row>
    <row r="91" spans="1:9" ht="18" customHeight="1">
      <c r="A91" s="698">
        <v>40413</v>
      </c>
      <c r="B91" s="301" t="s">
        <v>126</v>
      </c>
      <c r="C91" s="297" t="s">
        <v>124</v>
      </c>
      <c r="D91" s="297">
        <v>300</v>
      </c>
      <c r="E91" s="555">
        <v>33.53</v>
      </c>
      <c r="F91" s="298"/>
      <c r="G91" s="566"/>
      <c r="H91" s="469">
        <v>33.53</v>
      </c>
      <c r="I91" s="487" t="b">
        <f t="shared" si="1"/>
        <v>1</v>
      </c>
    </row>
    <row r="92" spans="1:9" ht="18" customHeight="1">
      <c r="B92" s="1420" t="s">
        <v>127</v>
      </c>
      <c r="C92" s="1421"/>
      <c r="D92" s="1421"/>
      <c r="E92" s="1421"/>
      <c r="F92" s="1422"/>
      <c r="G92" s="566"/>
      <c r="H92" s="489"/>
      <c r="I92" s="487" t="b">
        <f t="shared" si="1"/>
        <v>1</v>
      </c>
    </row>
    <row r="93" spans="1:9" ht="18" customHeight="1">
      <c r="A93" s="686" t="s">
        <v>388</v>
      </c>
      <c r="B93" s="237" t="s">
        <v>303</v>
      </c>
      <c r="C93" s="249" t="s">
        <v>87</v>
      </c>
      <c r="D93" s="249" t="s">
        <v>387</v>
      </c>
      <c r="E93" s="250">
        <v>4.99</v>
      </c>
      <c r="F93" s="300">
        <v>6</v>
      </c>
      <c r="G93" s="566"/>
      <c r="H93" s="700">
        <v>4.99</v>
      </c>
      <c r="I93" s="487" t="b">
        <f t="shared" si="1"/>
        <v>1</v>
      </c>
    </row>
    <row r="94" spans="1:9" ht="18" customHeight="1">
      <c r="B94" s="301" t="s">
        <v>304</v>
      </c>
      <c r="C94" s="297" t="s">
        <v>87</v>
      </c>
      <c r="D94" s="297" t="s">
        <v>116</v>
      </c>
      <c r="E94" s="555">
        <v>5.75</v>
      </c>
      <c r="F94" s="298">
        <v>6</v>
      </c>
      <c r="G94" s="566"/>
      <c r="H94" s="700">
        <v>5.75</v>
      </c>
      <c r="I94" s="487" t="b">
        <f t="shared" si="1"/>
        <v>1</v>
      </c>
    </row>
    <row r="95" spans="1:9" ht="18" customHeight="1">
      <c r="B95" s="1417" t="s">
        <v>222</v>
      </c>
      <c r="C95" s="1418"/>
      <c r="D95" s="1418"/>
      <c r="E95" s="1418"/>
      <c r="F95" s="1419"/>
      <c r="G95" s="566"/>
      <c r="H95" s="489"/>
      <c r="I95" s="487" t="b">
        <f t="shared" si="1"/>
        <v>1</v>
      </c>
    </row>
    <row r="96" spans="1:9" ht="18" customHeight="1">
      <c r="A96" s="698">
        <v>165736</v>
      </c>
      <c r="B96" s="707" t="s">
        <v>305</v>
      </c>
      <c r="C96" s="708" t="s">
        <v>87</v>
      </c>
      <c r="D96" s="709">
        <v>800</v>
      </c>
      <c r="E96" s="710">
        <v>3.01</v>
      </c>
      <c r="F96" s="711"/>
      <c r="G96" s="566"/>
      <c r="H96" s="469">
        <v>3.01</v>
      </c>
      <c r="I96" s="487" t="b">
        <f t="shared" si="1"/>
        <v>1</v>
      </c>
    </row>
    <row r="97" spans="1:9" ht="18" customHeight="1">
      <c r="A97" s="698">
        <v>40438</v>
      </c>
      <c r="B97" s="707" t="s">
        <v>306</v>
      </c>
      <c r="C97" s="708" t="s">
        <v>87</v>
      </c>
      <c r="D97" s="709">
        <v>400</v>
      </c>
      <c r="E97" s="710">
        <v>4.53</v>
      </c>
      <c r="F97" s="712"/>
      <c r="G97" s="566"/>
      <c r="H97" s="469">
        <v>4.53</v>
      </c>
      <c r="I97" s="487" t="b">
        <f t="shared" si="1"/>
        <v>1</v>
      </c>
    </row>
    <row r="98" spans="1:9" ht="18" customHeight="1">
      <c r="B98" s="1420" t="s">
        <v>128</v>
      </c>
      <c r="C98" s="1421"/>
      <c r="D98" s="1421"/>
      <c r="E98" s="1421"/>
      <c r="F98" s="1422"/>
      <c r="G98" s="566"/>
      <c r="H98" s="489"/>
      <c r="I98" s="487" t="b">
        <f t="shared" si="1"/>
        <v>1</v>
      </c>
    </row>
    <row r="99" spans="1:9" ht="18" customHeight="1">
      <c r="B99" s="1012" t="s">
        <v>129</v>
      </c>
      <c r="C99" s="1013" t="s">
        <v>87</v>
      </c>
      <c r="D99" s="1013">
        <v>1</v>
      </c>
      <c r="E99" s="1014">
        <v>3155.8</v>
      </c>
      <c r="F99" s="1015"/>
      <c r="G99" s="1009"/>
      <c r="H99" s="1009">
        <v>3376.7060000000006</v>
      </c>
      <c r="I99" s="1010" t="b">
        <f t="shared" si="1"/>
        <v>0</v>
      </c>
    </row>
    <row r="100" spans="1:9" ht="18" customHeight="1">
      <c r="B100" s="1005" t="s">
        <v>130</v>
      </c>
      <c r="C100" s="1006" t="s">
        <v>87</v>
      </c>
      <c r="D100" s="1016">
        <v>1</v>
      </c>
      <c r="E100" s="1007">
        <v>2799.5</v>
      </c>
      <c r="F100" s="1008"/>
      <c r="G100" s="1009"/>
      <c r="H100" s="1009">
        <v>2995.4650000000001</v>
      </c>
      <c r="I100" s="1010" t="b">
        <f t="shared" si="1"/>
        <v>0</v>
      </c>
    </row>
    <row r="101" spans="1:9" ht="18" customHeight="1">
      <c r="B101" s="1005" t="s">
        <v>131</v>
      </c>
      <c r="C101" s="1006" t="s">
        <v>87</v>
      </c>
      <c r="D101" s="1016">
        <v>1</v>
      </c>
      <c r="E101" s="1007">
        <v>3155.8</v>
      </c>
      <c r="F101" s="1008"/>
      <c r="G101" s="1009"/>
      <c r="H101" s="1009">
        <v>3376.7060000000006</v>
      </c>
      <c r="I101" s="1010" t="b">
        <f t="shared" si="1"/>
        <v>0</v>
      </c>
    </row>
    <row r="102" spans="1:9" ht="18" customHeight="1">
      <c r="B102" s="1005" t="s">
        <v>132</v>
      </c>
      <c r="C102" s="1006" t="s">
        <v>87</v>
      </c>
      <c r="D102" s="1016">
        <v>1</v>
      </c>
      <c r="E102" s="1007">
        <v>4122.8999999999996</v>
      </c>
      <c r="F102" s="1008"/>
      <c r="G102" s="1009"/>
      <c r="H102" s="1009">
        <v>4411.5029999999997</v>
      </c>
      <c r="I102" s="1010" t="b">
        <f t="shared" si="1"/>
        <v>0</v>
      </c>
    </row>
    <row r="103" spans="1:9" ht="18" customHeight="1">
      <c r="B103" s="1005" t="s">
        <v>133</v>
      </c>
      <c r="C103" s="1006" t="s">
        <v>87</v>
      </c>
      <c r="D103" s="1016">
        <v>1</v>
      </c>
      <c r="E103" s="1007">
        <v>3715.7</v>
      </c>
      <c r="F103" s="1008"/>
      <c r="G103" s="1009"/>
      <c r="H103" s="1009">
        <v>3975.799</v>
      </c>
      <c r="I103" s="1010" t="b">
        <f t="shared" si="1"/>
        <v>0</v>
      </c>
    </row>
    <row r="104" spans="1:9" ht="18" customHeight="1">
      <c r="B104" s="1017" t="s">
        <v>134</v>
      </c>
      <c r="C104" s="1018" t="s">
        <v>87</v>
      </c>
      <c r="D104" s="1019">
        <v>1</v>
      </c>
      <c r="E104" s="1020">
        <v>4122.8999999999996</v>
      </c>
      <c r="F104" s="1021"/>
      <c r="G104" s="1009"/>
      <c r="H104" s="1009">
        <v>4411.5029999999997</v>
      </c>
      <c r="I104" s="1010" t="b">
        <f t="shared" si="1"/>
        <v>0</v>
      </c>
    </row>
    <row r="105" spans="1:9" ht="18" customHeight="1">
      <c r="B105" s="1428" t="s">
        <v>223</v>
      </c>
      <c r="C105" s="1429"/>
      <c r="D105" s="1429"/>
      <c r="E105" s="1429"/>
      <c r="F105" s="1430"/>
      <c r="G105" s="566"/>
      <c r="H105" s="489"/>
      <c r="I105" s="487" t="b">
        <f t="shared" si="1"/>
        <v>1</v>
      </c>
    </row>
    <row r="106" spans="1:9" ht="18" customHeight="1">
      <c r="B106" s="306" t="s">
        <v>224</v>
      </c>
      <c r="C106" s="295" t="s">
        <v>108</v>
      </c>
      <c r="D106" s="295">
        <v>26</v>
      </c>
      <c r="E106" s="557">
        <v>979.83</v>
      </c>
      <c r="F106" s="307"/>
      <c r="G106" s="566"/>
      <c r="H106" s="469">
        <v>979.83</v>
      </c>
      <c r="I106" s="487" t="b">
        <f t="shared" si="1"/>
        <v>1</v>
      </c>
    </row>
    <row r="107" spans="1:9" ht="18" customHeight="1">
      <c r="B107" s="308" t="s">
        <v>135</v>
      </c>
      <c r="C107" s="309" t="s">
        <v>109</v>
      </c>
      <c r="D107" s="309">
        <v>18</v>
      </c>
      <c r="E107" s="250">
        <v>1150.3399999999999</v>
      </c>
      <c r="F107" s="310"/>
      <c r="G107" s="566"/>
      <c r="H107" s="469">
        <v>1150.3399999999999</v>
      </c>
      <c r="I107" s="487" t="b">
        <f t="shared" si="1"/>
        <v>1</v>
      </c>
    </row>
    <row r="108" spans="1:9" ht="18" customHeight="1">
      <c r="B108" s="237" t="s">
        <v>136</v>
      </c>
      <c r="C108" s="249" t="s">
        <v>109</v>
      </c>
      <c r="D108" s="304">
        <v>13</v>
      </c>
      <c r="E108" s="250">
        <v>1200</v>
      </c>
      <c r="F108" s="310"/>
      <c r="G108" s="566"/>
      <c r="H108" s="469">
        <v>1200</v>
      </c>
      <c r="I108" s="487" t="b">
        <f t="shared" si="1"/>
        <v>1</v>
      </c>
    </row>
    <row r="109" spans="1:9" ht="18" customHeight="1">
      <c r="B109" s="394" t="s">
        <v>137</v>
      </c>
      <c r="C109" s="391" t="s">
        <v>109</v>
      </c>
      <c r="D109" s="391">
        <v>2</v>
      </c>
      <c r="E109" s="555">
        <v>1934.2</v>
      </c>
      <c r="F109" s="395"/>
      <c r="G109" s="566"/>
      <c r="H109" s="469">
        <v>1934.2</v>
      </c>
      <c r="I109" s="487" t="b">
        <f t="shared" si="1"/>
        <v>1</v>
      </c>
    </row>
    <row r="110" spans="1:9" ht="18" customHeight="1">
      <c r="B110" s="1431" t="s">
        <v>225</v>
      </c>
      <c r="C110" s="1432"/>
      <c r="D110" s="1432"/>
      <c r="E110" s="1432"/>
      <c r="F110" s="1433"/>
      <c r="G110" s="566"/>
      <c r="H110" s="489"/>
      <c r="I110" s="487" t="b">
        <f t="shared" si="1"/>
        <v>1</v>
      </c>
    </row>
    <row r="111" spans="1:9" ht="18" customHeight="1">
      <c r="B111" s="236" t="s">
        <v>138</v>
      </c>
      <c r="C111" s="248" t="s">
        <v>139</v>
      </c>
      <c r="D111" s="248">
        <v>21</v>
      </c>
      <c r="E111" s="557">
        <v>1119.8</v>
      </c>
      <c r="F111" s="302"/>
      <c r="G111" s="566"/>
      <c r="H111" s="469">
        <v>1119.8</v>
      </c>
      <c r="I111" s="487" t="b">
        <f t="shared" si="1"/>
        <v>1</v>
      </c>
    </row>
    <row r="112" spans="1:9" ht="18" customHeight="1">
      <c r="B112" s="396" t="s">
        <v>143</v>
      </c>
      <c r="C112" s="249" t="s">
        <v>139</v>
      </c>
      <c r="D112" s="303">
        <v>26.25</v>
      </c>
      <c r="E112" s="250">
        <v>1048.54</v>
      </c>
      <c r="F112" s="303"/>
      <c r="G112" s="566"/>
      <c r="H112" s="469">
        <v>1048.54</v>
      </c>
      <c r="I112" s="487" t="b">
        <f t="shared" si="1"/>
        <v>1</v>
      </c>
    </row>
    <row r="113" spans="1:10" ht="18" customHeight="1">
      <c r="B113" s="1423" t="s">
        <v>226</v>
      </c>
      <c r="C113" s="1424"/>
      <c r="D113" s="1424"/>
      <c r="E113" s="1424"/>
      <c r="F113" s="1425"/>
      <c r="G113" s="566"/>
      <c r="H113" s="489"/>
      <c r="I113" s="487" t="b">
        <f t="shared" si="1"/>
        <v>1</v>
      </c>
    </row>
    <row r="114" spans="1:10" ht="18" customHeight="1">
      <c r="B114" s="1022" t="s">
        <v>141</v>
      </c>
      <c r="C114" s="1023" t="s">
        <v>87</v>
      </c>
      <c r="D114" s="1006">
        <v>1</v>
      </c>
      <c r="E114" s="1024">
        <v>488.64</v>
      </c>
      <c r="F114" s="1025"/>
      <c r="G114" s="1009"/>
      <c r="H114" s="1009">
        <v>550</v>
      </c>
      <c r="I114" s="1010" t="b">
        <f t="shared" si="1"/>
        <v>0</v>
      </c>
    </row>
    <row r="115" spans="1:10" s="468" customFormat="1" ht="18" customHeight="1">
      <c r="A115" s="406"/>
      <c r="B115" s="1022" t="s">
        <v>378</v>
      </c>
      <c r="C115" s="1023" t="s">
        <v>87</v>
      </c>
      <c r="D115" s="1006">
        <v>50</v>
      </c>
      <c r="E115" s="1024">
        <v>800</v>
      </c>
      <c r="F115" s="1025"/>
      <c r="G115" s="1009"/>
      <c r="H115" s="1009"/>
      <c r="I115" s="1010" t="b">
        <f t="shared" si="1"/>
        <v>0</v>
      </c>
      <c r="J115" s="406"/>
    </row>
    <row r="116" spans="1:10" s="468" customFormat="1" ht="18" customHeight="1">
      <c r="A116" s="406"/>
      <c r="B116" s="1022" t="s">
        <v>374</v>
      </c>
      <c r="C116" s="1023" t="s">
        <v>87</v>
      </c>
      <c r="D116" s="1006">
        <v>1</v>
      </c>
      <c r="E116" s="1024">
        <v>312.55840000000001</v>
      </c>
      <c r="F116" s="1025"/>
      <c r="G116" s="1009"/>
      <c r="H116" s="1009">
        <v>488.64</v>
      </c>
      <c r="I116" s="1010" t="b">
        <f t="shared" si="1"/>
        <v>0</v>
      </c>
      <c r="J116" s="406"/>
    </row>
    <row r="117" spans="1:10" s="468" customFormat="1" ht="18" customHeight="1">
      <c r="A117" s="406"/>
      <c r="B117" s="1022" t="s">
        <v>375</v>
      </c>
      <c r="C117" s="1023" t="s">
        <v>87</v>
      </c>
      <c r="D117" s="1006">
        <v>1</v>
      </c>
      <c r="E117" s="1024">
        <v>633.19979999999998</v>
      </c>
      <c r="F117" s="1025"/>
      <c r="G117" s="1009"/>
      <c r="H117" s="1009">
        <v>800</v>
      </c>
      <c r="I117" s="1010" t="b">
        <f t="shared" si="1"/>
        <v>0</v>
      </c>
      <c r="J117" s="406"/>
    </row>
    <row r="118" spans="1:10" s="468" customFormat="1" ht="18" customHeight="1">
      <c r="A118" s="406"/>
      <c r="B118" s="1022" t="s">
        <v>142</v>
      </c>
      <c r="C118" s="1023" t="s">
        <v>140</v>
      </c>
      <c r="D118" s="1006">
        <v>1</v>
      </c>
      <c r="E118" s="1024">
        <v>11000</v>
      </c>
      <c r="F118" s="1025"/>
      <c r="G118" s="1009"/>
      <c r="H118" s="1009">
        <v>334.43748800000003</v>
      </c>
      <c r="I118" s="1010" t="b">
        <f t="shared" si="1"/>
        <v>0</v>
      </c>
      <c r="J118" s="406"/>
    </row>
    <row r="119" spans="1:10" s="468" customFormat="1" ht="18" customHeight="1">
      <c r="A119" s="406"/>
      <c r="B119" s="1017" t="s">
        <v>144</v>
      </c>
      <c r="C119" s="1018" t="s">
        <v>87</v>
      </c>
      <c r="D119" s="1019">
        <v>1</v>
      </c>
      <c r="E119" s="1020">
        <v>404283.43</v>
      </c>
      <c r="F119" s="1021"/>
      <c r="G119" s="1009"/>
      <c r="H119" s="1009">
        <v>677.52378599999997</v>
      </c>
      <c r="I119" s="1010" t="b">
        <f t="shared" si="1"/>
        <v>0</v>
      </c>
      <c r="J119" s="406"/>
    </row>
    <row r="120" spans="1:10" s="468" customFormat="1" ht="12.75" customHeight="1">
      <c r="A120" s="406"/>
      <c r="B120" s="397"/>
      <c r="C120" s="398"/>
      <c r="D120" s="399"/>
      <c r="E120" s="400"/>
      <c r="F120" s="401"/>
      <c r="H120" s="468">
        <v>11000</v>
      </c>
      <c r="J120" s="406"/>
    </row>
    <row r="121" spans="1:10" s="468" customFormat="1" ht="12.75" customHeight="1">
      <c r="A121" s="406"/>
      <c r="B121" s="402" t="s">
        <v>16</v>
      </c>
      <c r="C121" s="403"/>
      <c r="D121" s="404"/>
      <c r="E121" s="685" t="s">
        <v>17</v>
      </c>
      <c r="F121" s="685"/>
      <c r="H121" s="468">
        <v>404283.43</v>
      </c>
      <c r="J121" s="406"/>
    </row>
    <row r="122" spans="1:10" s="468" customFormat="1" ht="12.75" customHeight="1">
      <c r="A122" s="406"/>
      <c r="B122" s="405" t="s">
        <v>88</v>
      </c>
      <c r="C122" s="406"/>
      <c r="D122" s="404"/>
      <c r="E122" s="560" t="s">
        <v>36</v>
      </c>
      <c r="F122" s="560"/>
      <c r="J122" s="406"/>
    </row>
    <row r="123" spans="1:10" s="468" customFormat="1" ht="12.75" customHeight="1">
      <c r="A123" s="406"/>
      <c r="B123" s="407" t="s">
        <v>22</v>
      </c>
      <c r="C123" s="408"/>
      <c r="D123" s="409"/>
      <c r="E123" s="691" t="s">
        <v>319</v>
      </c>
      <c r="F123" s="691"/>
      <c r="H123" s="468" t="s">
        <v>17</v>
      </c>
      <c r="J123" s="406"/>
    </row>
    <row r="124" spans="1:10" s="468" customFormat="1" ht="12.75" customHeight="1">
      <c r="A124" s="406"/>
      <c r="B124" s="410" t="s">
        <v>207</v>
      </c>
      <c r="C124" s="407"/>
      <c r="D124" s="407"/>
      <c r="E124" s="230" t="s">
        <v>384</v>
      </c>
      <c r="F124" s="563"/>
      <c r="H124" s="468" t="s">
        <v>36</v>
      </c>
      <c r="J124" s="406"/>
    </row>
    <row r="125" spans="1:10" s="468" customFormat="1" ht="12.75" customHeight="1">
      <c r="A125" s="406"/>
      <c r="B125" s="410" t="s">
        <v>501</v>
      </c>
      <c r="C125" s="407"/>
      <c r="D125" s="407"/>
      <c r="E125" s="230"/>
      <c r="F125" s="563"/>
      <c r="J125" s="406"/>
    </row>
    <row r="126" spans="1:10" s="468" customFormat="1" ht="12.75" customHeight="1">
      <c r="A126" s="406"/>
      <c r="B126" s="411" t="s">
        <v>227</v>
      </c>
      <c r="C126" s="412"/>
      <c r="D126" s="413"/>
      <c r="E126" s="230" t="s">
        <v>385</v>
      </c>
      <c r="F126" s="414"/>
      <c r="H126" s="468" t="s">
        <v>319</v>
      </c>
      <c r="J126" s="406"/>
    </row>
    <row r="127" spans="1:10" s="468" customFormat="1" ht="12.75" customHeight="1">
      <c r="A127" s="406"/>
      <c r="B127" s="411" t="s">
        <v>379</v>
      </c>
      <c r="C127" s="406"/>
      <c r="D127" s="404"/>
      <c r="H127" s="468" t="s">
        <v>384</v>
      </c>
      <c r="J127" s="406"/>
    </row>
    <row r="128" spans="1:10" ht="12.75" customHeight="1">
      <c r="B128" s="415"/>
      <c r="C128" s="415"/>
      <c r="D128" s="415"/>
      <c r="E128" s="415"/>
      <c r="F128" s="404"/>
      <c r="H128" s="468" t="s">
        <v>385</v>
      </c>
    </row>
    <row r="129" spans="5:6">
      <c r="E129" s="596"/>
      <c r="F129" s="202"/>
    </row>
    <row r="130" spans="5:6">
      <c r="E130" s="596"/>
      <c r="F130" s="202"/>
    </row>
    <row r="131" spans="5:6">
      <c r="E131" s="596"/>
      <c r="F131" s="202"/>
    </row>
    <row r="132" spans="5:6">
      <c r="E132" s="596"/>
      <c r="F132" s="202"/>
    </row>
    <row r="133" spans="5:6">
      <c r="E133" s="596"/>
      <c r="F133" s="202"/>
    </row>
    <row r="134" spans="5:6">
      <c r="E134" s="596"/>
      <c r="F134" s="202"/>
    </row>
    <row r="135" spans="5:6">
      <c r="E135" s="596"/>
      <c r="F135" s="202"/>
    </row>
    <row r="136" spans="5:6">
      <c r="E136" s="596"/>
      <c r="F136" s="202"/>
    </row>
    <row r="137" spans="5:6">
      <c r="E137" s="596"/>
      <c r="F137" s="202"/>
    </row>
    <row r="138" spans="5:6">
      <c r="E138" s="596"/>
      <c r="F138" s="202"/>
    </row>
    <row r="139" spans="5:6">
      <c r="E139" s="596"/>
      <c r="F139" s="202"/>
    </row>
    <row r="140" spans="5:6">
      <c r="E140" s="596"/>
      <c r="F140" s="202"/>
    </row>
    <row r="141" spans="5:6">
      <c r="E141" s="596"/>
      <c r="F141" s="202"/>
    </row>
    <row r="142" spans="5:6">
      <c r="E142" s="596"/>
      <c r="F142" s="202"/>
    </row>
    <row r="143" spans="5:6">
      <c r="E143" s="596"/>
      <c r="F143" s="202"/>
    </row>
    <row r="144" spans="5:6">
      <c r="E144" s="596"/>
      <c r="F144" s="202"/>
    </row>
    <row r="145" spans="5:6">
      <c r="E145" s="596"/>
      <c r="F145" s="202"/>
    </row>
    <row r="146" spans="5:6">
      <c r="E146" s="596"/>
      <c r="F146" s="202"/>
    </row>
    <row r="147" spans="5:6">
      <c r="E147" s="596"/>
      <c r="F147" s="202"/>
    </row>
    <row r="148" spans="5:6">
      <c r="E148" s="596"/>
      <c r="F148" s="202"/>
    </row>
    <row r="149" spans="5:6">
      <c r="E149" s="596"/>
      <c r="F149" s="202"/>
    </row>
    <row r="150" spans="5:6">
      <c r="E150" s="596"/>
      <c r="F150" s="202"/>
    </row>
    <row r="151" spans="5:6">
      <c r="E151" s="596"/>
      <c r="F151" s="202"/>
    </row>
    <row r="152" spans="5:6">
      <c r="E152" s="596"/>
      <c r="F152" s="202"/>
    </row>
    <row r="153" spans="5:6">
      <c r="E153" s="596"/>
      <c r="F153" s="202"/>
    </row>
    <row r="154" spans="5:6">
      <c r="E154" s="596"/>
      <c r="F154" s="202"/>
    </row>
    <row r="155" spans="5:6">
      <c r="E155" s="596"/>
      <c r="F155" s="202"/>
    </row>
    <row r="156" spans="5:6">
      <c r="E156" s="596"/>
      <c r="F156" s="202"/>
    </row>
    <row r="157" spans="5:6">
      <c r="E157" s="596"/>
      <c r="F157" s="202"/>
    </row>
    <row r="158" spans="5:6">
      <c r="E158" s="596"/>
      <c r="F158" s="202"/>
    </row>
    <row r="159" spans="5:6">
      <c r="E159" s="596"/>
      <c r="F159" s="202"/>
    </row>
    <row r="160" spans="5:6">
      <c r="E160" s="596"/>
      <c r="F160" s="202"/>
    </row>
    <row r="161" spans="5:6">
      <c r="E161" s="596"/>
      <c r="F161" s="202"/>
    </row>
    <row r="162" spans="5:6">
      <c r="E162" s="596"/>
      <c r="F162" s="202"/>
    </row>
    <row r="163" spans="5:6">
      <c r="E163" s="596"/>
      <c r="F163" s="202"/>
    </row>
    <row r="164" spans="5:6">
      <c r="E164" s="596"/>
      <c r="F164" s="202"/>
    </row>
    <row r="165" spans="5:6">
      <c r="E165" s="596"/>
      <c r="F165" s="202"/>
    </row>
    <row r="166" spans="5:6">
      <c r="E166" s="596"/>
      <c r="F166" s="202"/>
    </row>
    <row r="167" spans="5:6">
      <c r="E167" s="596"/>
      <c r="F167" s="202"/>
    </row>
    <row r="168" spans="5:6">
      <c r="E168" s="596"/>
      <c r="F168" s="202"/>
    </row>
    <row r="169" spans="5:6">
      <c r="E169" s="596"/>
      <c r="F169" s="202"/>
    </row>
    <row r="170" spans="5:6">
      <c r="E170" s="596"/>
      <c r="F170" s="202"/>
    </row>
    <row r="171" spans="5:6">
      <c r="E171" s="596"/>
      <c r="F171" s="202"/>
    </row>
    <row r="172" spans="5:6">
      <c r="E172" s="596"/>
      <c r="F172" s="202"/>
    </row>
    <row r="173" spans="5:6">
      <c r="E173" s="596"/>
      <c r="F173" s="202"/>
    </row>
    <row r="174" spans="5:6">
      <c r="E174" s="596"/>
      <c r="F174" s="202"/>
    </row>
    <row r="175" spans="5:6">
      <c r="E175" s="596"/>
      <c r="F175" s="202"/>
    </row>
    <row r="176" spans="5:6">
      <c r="E176" s="596"/>
      <c r="F176" s="202"/>
    </row>
    <row r="177" spans="5:6">
      <c r="E177" s="596"/>
      <c r="F177" s="202"/>
    </row>
    <row r="178" spans="5:6">
      <c r="E178" s="596"/>
      <c r="F178" s="202"/>
    </row>
    <row r="179" spans="5:6">
      <c r="E179" s="596"/>
      <c r="F179" s="202"/>
    </row>
    <row r="180" spans="5:6">
      <c r="E180" s="596"/>
      <c r="F180" s="202"/>
    </row>
    <row r="181" spans="5:6">
      <c r="E181" s="596"/>
      <c r="F181" s="202"/>
    </row>
    <row r="182" spans="5:6">
      <c r="E182" s="596"/>
      <c r="F182" s="202"/>
    </row>
    <row r="183" spans="5:6">
      <c r="E183" s="596"/>
      <c r="F183" s="202"/>
    </row>
    <row r="184" spans="5:6">
      <c r="E184" s="596"/>
      <c r="F184" s="202"/>
    </row>
    <row r="185" spans="5:6">
      <c r="E185" s="596"/>
      <c r="F185" s="202"/>
    </row>
    <row r="186" spans="5:6">
      <c r="E186" s="596"/>
      <c r="F186" s="202"/>
    </row>
    <row r="187" spans="5:6">
      <c r="E187" s="596"/>
      <c r="F187" s="202"/>
    </row>
    <row r="188" spans="5:6">
      <c r="E188" s="596"/>
      <c r="F188" s="202"/>
    </row>
    <row r="189" spans="5:6">
      <c r="E189" s="596"/>
      <c r="F189" s="202"/>
    </row>
    <row r="190" spans="5:6">
      <c r="E190" s="596"/>
      <c r="F190" s="202"/>
    </row>
    <row r="191" spans="5:6">
      <c r="E191" s="596"/>
      <c r="F191" s="202"/>
    </row>
    <row r="192" spans="5:6">
      <c r="E192" s="596"/>
      <c r="F192" s="202"/>
    </row>
    <row r="193" spans="5:6">
      <c r="E193" s="596"/>
      <c r="F193" s="202"/>
    </row>
    <row r="194" spans="5:6">
      <c r="E194" s="596"/>
      <c r="F194" s="202"/>
    </row>
    <row r="195" spans="5:6">
      <c r="E195" s="596"/>
      <c r="F195" s="202"/>
    </row>
    <row r="196" spans="5:6">
      <c r="E196" s="596"/>
      <c r="F196" s="202"/>
    </row>
    <row r="197" spans="5:6">
      <c r="E197" s="596"/>
      <c r="F197" s="202"/>
    </row>
    <row r="198" spans="5:6">
      <c r="E198" s="596"/>
      <c r="F198" s="202"/>
    </row>
    <row r="199" spans="5:6">
      <c r="E199" s="596"/>
      <c r="F199" s="202"/>
    </row>
    <row r="200" spans="5:6">
      <c r="E200" s="596"/>
      <c r="F200" s="202"/>
    </row>
    <row r="201" spans="5:6">
      <c r="E201" s="596"/>
      <c r="F201" s="202"/>
    </row>
    <row r="202" spans="5:6">
      <c r="E202" s="596"/>
      <c r="F202" s="202"/>
    </row>
    <row r="203" spans="5:6">
      <c r="E203" s="596"/>
      <c r="F203" s="202"/>
    </row>
    <row r="204" spans="5:6">
      <c r="E204" s="596"/>
      <c r="F204" s="202"/>
    </row>
    <row r="205" spans="5:6">
      <c r="E205" s="596"/>
      <c r="F205" s="202"/>
    </row>
    <row r="206" spans="5:6">
      <c r="E206" s="596"/>
      <c r="F206" s="202"/>
    </row>
    <row r="207" spans="5:6">
      <c r="E207" s="596"/>
      <c r="F207" s="202"/>
    </row>
    <row r="208" spans="5:6">
      <c r="E208" s="596"/>
      <c r="F208" s="202"/>
    </row>
    <row r="209" spans="5:6">
      <c r="E209" s="596"/>
      <c r="F209" s="202"/>
    </row>
    <row r="210" spans="5:6">
      <c r="E210" s="596"/>
      <c r="F210" s="202"/>
    </row>
    <row r="211" spans="5:6">
      <c r="E211" s="596"/>
      <c r="F211" s="202"/>
    </row>
    <row r="212" spans="5:6">
      <c r="E212" s="596"/>
      <c r="F212" s="202"/>
    </row>
    <row r="213" spans="5:6">
      <c r="E213" s="596"/>
      <c r="F213" s="202"/>
    </row>
    <row r="214" spans="5:6">
      <c r="E214" s="596"/>
      <c r="F214" s="202"/>
    </row>
    <row r="215" spans="5:6">
      <c r="E215" s="596"/>
      <c r="F215" s="202"/>
    </row>
    <row r="216" spans="5:6">
      <c r="E216" s="596"/>
      <c r="F216" s="202"/>
    </row>
    <row r="217" spans="5:6">
      <c r="E217" s="596"/>
      <c r="F217" s="202"/>
    </row>
    <row r="218" spans="5:6">
      <c r="E218" s="596"/>
      <c r="F218" s="202"/>
    </row>
    <row r="219" spans="5:6">
      <c r="E219" s="596"/>
      <c r="F219" s="202"/>
    </row>
    <row r="220" spans="5:6">
      <c r="E220" s="596"/>
      <c r="F220" s="202"/>
    </row>
    <row r="221" spans="5:6">
      <c r="E221" s="596"/>
      <c r="F221" s="202"/>
    </row>
    <row r="222" spans="5:6">
      <c r="E222" s="596"/>
      <c r="F222" s="202"/>
    </row>
    <row r="223" spans="5:6">
      <c r="E223" s="596"/>
      <c r="F223" s="202"/>
    </row>
    <row r="224" spans="5:6">
      <c r="E224" s="596"/>
      <c r="F224" s="202"/>
    </row>
    <row r="225" spans="5:6">
      <c r="E225" s="596"/>
      <c r="F225" s="202"/>
    </row>
    <row r="226" spans="5:6">
      <c r="E226" s="596"/>
      <c r="F226" s="202"/>
    </row>
    <row r="227" spans="5:6">
      <c r="E227" s="596"/>
      <c r="F227" s="202"/>
    </row>
    <row r="228" spans="5:6">
      <c r="E228" s="596"/>
      <c r="F228" s="202"/>
    </row>
    <row r="229" spans="5:6">
      <c r="E229" s="596"/>
      <c r="F229" s="202"/>
    </row>
    <row r="230" spans="5:6">
      <c r="E230" s="596"/>
      <c r="F230" s="202"/>
    </row>
    <row r="231" spans="5:6">
      <c r="E231" s="596"/>
      <c r="F231" s="202"/>
    </row>
    <row r="232" spans="5:6">
      <c r="E232" s="596"/>
      <c r="F232" s="202"/>
    </row>
    <row r="233" spans="5:6">
      <c r="E233" s="596"/>
      <c r="F233" s="202"/>
    </row>
    <row r="234" spans="5:6">
      <c r="E234" s="596"/>
      <c r="F234" s="202"/>
    </row>
    <row r="235" spans="5:6">
      <c r="E235" s="596"/>
      <c r="F235" s="202"/>
    </row>
    <row r="236" spans="5:6">
      <c r="E236" s="596"/>
      <c r="F236" s="202"/>
    </row>
    <row r="237" spans="5:6">
      <c r="E237" s="596"/>
      <c r="F237" s="202"/>
    </row>
    <row r="238" spans="5:6">
      <c r="E238" s="596"/>
      <c r="F238" s="202"/>
    </row>
    <row r="239" spans="5:6">
      <c r="E239" s="596"/>
      <c r="F239" s="202"/>
    </row>
    <row r="240" spans="5:6">
      <c r="E240" s="596"/>
      <c r="F240" s="202"/>
    </row>
    <row r="241" spans="5:6">
      <c r="E241" s="596"/>
      <c r="F241" s="202"/>
    </row>
    <row r="242" spans="5:6">
      <c r="E242" s="596"/>
      <c r="F242" s="202"/>
    </row>
    <row r="243" spans="5:6">
      <c r="E243" s="596"/>
      <c r="F243" s="202"/>
    </row>
    <row r="244" spans="5:6">
      <c r="E244" s="596"/>
      <c r="F244" s="202"/>
    </row>
    <row r="245" spans="5:6">
      <c r="E245" s="596"/>
      <c r="F245" s="202"/>
    </row>
    <row r="246" spans="5:6">
      <c r="E246" s="596"/>
      <c r="F246" s="202"/>
    </row>
    <row r="247" spans="5:6">
      <c r="E247" s="596"/>
      <c r="F247" s="202"/>
    </row>
    <row r="248" spans="5:6">
      <c r="E248" s="596"/>
      <c r="F248" s="202"/>
    </row>
    <row r="249" spans="5:6">
      <c r="E249" s="596"/>
      <c r="F249" s="202"/>
    </row>
    <row r="250" spans="5:6">
      <c r="E250" s="596"/>
      <c r="F250" s="202"/>
    </row>
    <row r="251" spans="5:6">
      <c r="E251" s="596"/>
      <c r="F251" s="202"/>
    </row>
    <row r="252" spans="5:6">
      <c r="E252" s="596"/>
      <c r="F252" s="202"/>
    </row>
    <row r="253" spans="5:6">
      <c r="E253" s="596"/>
      <c r="F253" s="202"/>
    </row>
    <row r="254" spans="5:6">
      <c r="E254" s="596"/>
      <c r="F254" s="202"/>
    </row>
    <row r="255" spans="5:6">
      <c r="E255" s="596"/>
      <c r="F255" s="202"/>
    </row>
    <row r="256" spans="5:6">
      <c r="E256" s="596"/>
      <c r="F256" s="202"/>
    </row>
    <row r="257" spans="5:6">
      <c r="E257" s="596"/>
      <c r="F257" s="202"/>
    </row>
    <row r="258" spans="5:6">
      <c r="E258" s="596"/>
      <c r="F258" s="202"/>
    </row>
    <row r="259" spans="5:6">
      <c r="E259" s="596"/>
      <c r="F259" s="202"/>
    </row>
    <row r="260" spans="5:6">
      <c r="E260" s="596"/>
      <c r="F260" s="202"/>
    </row>
    <row r="261" spans="5:6">
      <c r="E261" s="596"/>
      <c r="F261" s="202"/>
    </row>
    <row r="262" spans="5:6">
      <c r="E262" s="596"/>
      <c r="F262" s="202"/>
    </row>
    <row r="263" spans="5:6">
      <c r="E263" s="596"/>
      <c r="F263" s="202"/>
    </row>
    <row r="264" spans="5:6">
      <c r="E264" s="596"/>
      <c r="F264" s="202"/>
    </row>
    <row r="265" spans="5:6">
      <c r="E265" s="596"/>
      <c r="F265" s="202"/>
    </row>
    <row r="266" spans="5:6">
      <c r="E266" s="596"/>
      <c r="F266" s="202"/>
    </row>
    <row r="267" spans="5:6">
      <c r="E267" s="596"/>
      <c r="F267" s="202"/>
    </row>
    <row r="268" spans="5:6">
      <c r="E268" s="596"/>
      <c r="F268" s="202"/>
    </row>
    <row r="269" spans="5:6">
      <c r="E269" s="596"/>
      <c r="F269" s="202"/>
    </row>
    <row r="270" spans="5:6">
      <c r="E270" s="596"/>
      <c r="F270" s="202"/>
    </row>
    <row r="271" spans="5:6">
      <c r="E271" s="596"/>
      <c r="F271" s="202"/>
    </row>
    <row r="272" spans="5:6">
      <c r="E272" s="596"/>
      <c r="F272" s="202"/>
    </row>
    <row r="273" spans="5:6">
      <c r="E273" s="596"/>
      <c r="F273" s="202"/>
    </row>
    <row r="274" spans="5:6">
      <c r="E274" s="596"/>
      <c r="F274" s="202"/>
    </row>
    <row r="275" spans="5:6">
      <c r="E275" s="596"/>
      <c r="F275" s="202"/>
    </row>
    <row r="276" spans="5:6">
      <c r="E276" s="596"/>
      <c r="F276" s="202"/>
    </row>
    <row r="277" spans="5:6">
      <c r="E277" s="596"/>
      <c r="F277" s="202"/>
    </row>
    <row r="278" spans="5:6">
      <c r="E278" s="596"/>
      <c r="F278" s="202"/>
    </row>
    <row r="279" spans="5:6">
      <c r="E279" s="596"/>
      <c r="F279" s="202"/>
    </row>
    <row r="280" spans="5:6">
      <c r="E280" s="596"/>
      <c r="F280" s="202"/>
    </row>
    <row r="281" spans="5:6">
      <c r="E281" s="596"/>
      <c r="F281" s="202"/>
    </row>
    <row r="282" spans="5:6">
      <c r="E282" s="596"/>
      <c r="F282" s="202"/>
    </row>
    <row r="283" spans="5:6">
      <c r="E283" s="596"/>
      <c r="F283" s="202"/>
    </row>
    <row r="284" spans="5:6">
      <c r="E284" s="596"/>
      <c r="F284" s="202"/>
    </row>
    <row r="285" spans="5:6">
      <c r="E285" s="596"/>
      <c r="F285" s="202"/>
    </row>
    <row r="286" spans="5:6">
      <c r="E286" s="596"/>
      <c r="F286" s="202"/>
    </row>
    <row r="287" spans="5:6">
      <c r="E287" s="596"/>
      <c r="F287" s="202"/>
    </row>
    <row r="288" spans="5:6">
      <c r="E288" s="596"/>
      <c r="F288" s="202"/>
    </row>
    <row r="289" spans="5:6">
      <c r="E289" s="596"/>
      <c r="F289" s="202"/>
    </row>
    <row r="290" spans="5:6">
      <c r="E290" s="596"/>
      <c r="F290" s="202"/>
    </row>
    <row r="291" spans="5:6">
      <c r="E291" s="596"/>
      <c r="F291" s="202"/>
    </row>
    <row r="292" spans="5:6">
      <c r="E292" s="596"/>
      <c r="F292" s="202"/>
    </row>
    <row r="293" spans="5:6">
      <c r="E293" s="596"/>
      <c r="F293" s="202"/>
    </row>
    <row r="294" spans="5:6">
      <c r="E294" s="596"/>
      <c r="F294" s="202"/>
    </row>
    <row r="295" spans="5:6">
      <c r="E295" s="596"/>
      <c r="F295" s="202"/>
    </row>
    <row r="296" spans="5:6">
      <c r="E296" s="596"/>
      <c r="F296" s="202"/>
    </row>
    <row r="297" spans="5:6">
      <c r="E297" s="596"/>
      <c r="F297" s="202"/>
    </row>
    <row r="298" spans="5:6">
      <c r="E298" s="596"/>
      <c r="F298" s="202"/>
    </row>
    <row r="299" spans="5:6">
      <c r="E299" s="596"/>
      <c r="F299" s="202"/>
    </row>
    <row r="300" spans="5:6">
      <c r="E300" s="596"/>
      <c r="F300" s="202"/>
    </row>
    <row r="301" spans="5:6">
      <c r="E301" s="596"/>
      <c r="F301" s="202"/>
    </row>
    <row r="302" spans="5:6">
      <c r="E302" s="596"/>
      <c r="F302" s="202"/>
    </row>
    <row r="303" spans="5:6">
      <c r="E303" s="596"/>
      <c r="F303" s="202"/>
    </row>
    <row r="304" spans="5:6">
      <c r="E304" s="596"/>
      <c r="F304" s="202"/>
    </row>
    <row r="305" spans="5:6">
      <c r="E305" s="596"/>
      <c r="F305" s="202"/>
    </row>
    <row r="306" spans="5:6">
      <c r="E306" s="596"/>
      <c r="F306" s="202"/>
    </row>
    <row r="307" spans="5:6">
      <c r="E307" s="596"/>
      <c r="F307" s="202"/>
    </row>
    <row r="308" spans="5:6">
      <c r="E308" s="596"/>
      <c r="F308" s="202"/>
    </row>
    <row r="309" spans="5:6">
      <c r="E309" s="596"/>
      <c r="F309" s="202"/>
    </row>
    <row r="310" spans="5:6">
      <c r="E310" s="596"/>
      <c r="F310" s="202"/>
    </row>
    <row r="311" spans="5:6">
      <c r="E311" s="596"/>
      <c r="F311" s="202"/>
    </row>
    <row r="312" spans="5:6">
      <c r="E312" s="596"/>
      <c r="F312" s="202"/>
    </row>
    <row r="313" spans="5:6">
      <c r="E313" s="596"/>
      <c r="F313" s="202"/>
    </row>
    <row r="314" spans="5:6">
      <c r="E314" s="596"/>
      <c r="F314" s="202"/>
    </row>
    <row r="315" spans="5:6">
      <c r="E315" s="596"/>
      <c r="F315" s="202"/>
    </row>
    <row r="316" spans="5:6">
      <c r="E316" s="596"/>
      <c r="F316" s="202"/>
    </row>
    <row r="317" spans="5:6">
      <c r="E317" s="596"/>
      <c r="F317" s="202"/>
    </row>
    <row r="318" spans="5:6">
      <c r="E318" s="596"/>
      <c r="F318" s="202"/>
    </row>
    <row r="319" spans="5:6">
      <c r="E319" s="596"/>
      <c r="F319" s="202"/>
    </row>
    <row r="320" spans="5:6">
      <c r="E320" s="596"/>
      <c r="F320" s="202"/>
    </row>
    <row r="321" spans="5:6">
      <c r="E321" s="596"/>
      <c r="F321" s="202"/>
    </row>
    <row r="322" spans="5:6">
      <c r="E322" s="596"/>
      <c r="F322" s="202"/>
    </row>
    <row r="323" spans="5:6">
      <c r="E323" s="596"/>
      <c r="F323" s="202"/>
    </row>
    <row r="324" spans="5:6">
      <c r="E324" s="596"/>
      <c r="F324" s="202"/>
    </row>
    <row r="325" spans="5:6">
      <c r="E325" s="596"/>
      <c r="F325" s="202"/>
    </row>
    <row r="326" spans="5:6">
      <c r="E326" s="596"/>
      <c r="F326" s="202"/>
    </row>
    <row r="327" spans="5:6">
      <c r="E327" s="596"/>
      <c r="F327" s="202"/>
    </row>
    <row r="328" spans="5:6">
      <c r="E328" s="596"/>
      <c r="F328" s="202"/>
    </row>
    <row r="329" spans="5:6">
      <c r="E329" s="596"/>
      <c r="F329" s="202"/>
    </row>
    <row r="330" spans="5:6">
      <c r="E330" s="596"/>
      <c r="F330" s="202"/>
    </row>
    <row r="331" spans="5:6">
      <c r="E331" s="596"/>
      <c r="F331" s="202"/>
    </row>
    <row r="332" spans="5:6">
      <c r="E332" s="596"/>
      <c r="F332" s="202"/>
    </row>
    <row r="333" spans="5:6">
      <c r="E333" s="596"/>
      <c r="F333" s="202"/>
    </row>
    <row r="334" spans="5:6">
      <c r="E334" s="596"/>
      <c r="F334" s="202"/>
    </row>
    <row r="335" spans="5:6">
      <c r="E335" s="596"/>
      <c r="F335" s="202"/>
    </row>
    <row r="336" spans="5:6">
      <c r="E336" s="596"/>
      <c r="F336" s="202"/>
    </row>
    <row r="337" spans="5:6">
      <c r="E337" s="596"/>
      <c r="F337" s="202"/>
    </row>
    <row r="338" spans="5:6">
      <c r="E338" s="596"/>
      <c r="F338" s="202"/>
    </row>
    <row r="339" spans="5:6">
      <c r="E339" s="596"/>
      <c r="F339" s="202"/>
    </row>
    <row r="340" spans="5:6">
      <c r="E340" s="596"/>
      <c r="F340" s="202"/>
    </row>
    <row r="341" spans="5:6">
      <c r="E341" s="596"/>
      <c r="F341" s="202"/>
    </row>
    <row r="342" spans="5:6">
      <c r="E342" s="596"/>
      <c r="F342" s="202"/>
    </row>
    <row r="343" spans="5:6">
      <c r="E343" s="596"/>
      <c r="F343" s="202"/>
    </row>
    <row r="344" spans="5:6">
      <c r="E344" s="596"/>
      <c r="F344" s="202"/>
    </row>
    <row r="345" spans="5:6">
      <c r="E345" s="596"/>
      <c r="F345" s="202"/>
    </row>
    <row r="346" spans="5:6">
      <c r="E346" s="596"/>
      <c r="F346" s="202"/>
    </row>
    <row r="347" spans="5:6">
      <c r="E347" s="596"/>
      <c r="F347" s="202"/>
    </row>
    <row r="348" spans="5:6">
      <c r="E348" s="596"/>
      <c r="F348" s="202"/>
    </row>
    <row r="349" spans="5:6">
      <c r="E349" s="596"/>
      <c r="F349" s="202"/>
    </row>
    <row r="350" spans="5:6">
      <c r="E350" s="596"/>
      <c r="F350" s="202"/>
    </row>
    <row r="351" spans="5:6">
      <c r="E351" s="596"/>
      <c r="F351" s="202"/>
    </row>
    <row r="352" spans="5:6">
      <c r="E352" s="596"/>
      <c r="F352" s="202"/>
    </row>
    <row r="353" spans="5:6">
      <c r="E353" s="596"/>
      <c r="F353" s="202"/>
    </row>
    <row r="354" spans="5:6">
      <c r="E354" s="596"/>
      <c r="F354" s="202"/>
    </row>
    <row r="355" spans="5:6">
      <c r="E355" s="596"/>
      <c r="F355" s="202"/>
    </row>
    <row r="356" spans="5:6">
      <c r="E356" s="596"/>
      <c r="F356" s="202"/>
    </row>
    <row r="357" spans="5:6">
      <c r="E357" s="596"/>
      <c r="F357" s="202"/>
    </row>
    <row r="358" spans="5:6">
      <c r="E358" s="596"/>
      <c r="F358" s="202"/>
    </row>
    <row r="359" spans="5:6">
      <c r="E359" s="596"/>
      <c r="F359" s="202"/>
    </row>
    <row r="360" spans="5:6">
      <c r="E360" s="596"/>
      <c r="F360" s="202"/>
    </row>
    <row r="361" spans="5:6">
      <c r="E361" s="596"/>
      <c r="F361" s="202"/>
    </row>
    <row r="362" spans="5:6">
      <c r="E362" s="596"/>
      <c r="F362" s="202"/>
    </row>
    <row r="363" spans="5:6">
      <c r="E363" s="596"/>
      <c r="F363" s="202"/>
    </row>
    <row r="364" spans="5:6">
      <c r="E364" s="596"/>
      <c r="F364" s="202"/>
    </row>
    <row r="365" spans="5:6">
      <c r="E365" s="596"/>
      <c r="F365" s="202"/>
    </row>
    <row r="366" spans="5:6">
      <c r="E366" s="596"/>
      <c r="F366" s="202"/>
    </row>
    <row r="367" spans="5:6">
      <c r="E367" s="596"/>
      <c r="F367" s="202"/>
    </row>
    <row r="368" spans="5:6">
      <c r="E368" s="596"/>
      <c r="F368" s="202"/>
    </row>
    <row r="369" spans="5:6">
      <c r="E369" s="596"/>
      <c r="F369" s="202"/>
    </row>
    <row r="370" spans="5:6">
      <c r="E370" s="596"/>
      <c r="F370" s="202"/>
    </row>
    <row r="371" spans="5:6">
      <c r="E371" s="596"/>
      <c r="F371" s="202"/>
    </row>
    <row r="372" spans="5:6">
      <c r="E372" s="596"/>
      <c r="F372" s="202"/>
    </row>
    <row r="373" spans="5:6">
      <c r="E373" s="596"/>
      <c r="F373" s="202"/>
    </row>
    <row r="374" spans="5:6">
      <c r="E374" s="596"/>
      <c r="F374" s="202"/>
    </row>
    <row r="375" spans="5:6">
      <c r="E375" s="596"/>
      <c r="F375" s="202"/>
    </row>
    <row r="376" spans="5:6">
      <c r="E376" s="596"/>
      <c r="F376" s="202"/>
    </row>
    <row r="377" spans="5:6">
      <c r="E377" s="596"/>
      <c r="F377" s="202"/>
    </row>
    <row r="378" spans="5:6">
      <c r="E378" s="596"/>
      <c r="F378" s="202"/>
    </row>
    <row r="379" spans="5:6">
      <c r="E379" s="596"/>
      <c r="F379" s="202"/>
    </row>
    <row r="380" spans="5:6">
      <c r="E380" s="596"/>
      <c r="F380" s="202"/>
    </row>
    <row r="381" spans="5:6">
      <c r="E381" s="596"/>
      <c r="F381" s="202"/>
    </row>
    <row r="382" spans="5:6">
      <c r="E382" s="596"/>
      <c r="F382" s="202"/>
    </row>
    <row r="383" spans="5:6">
      <c r="E383" s="596"/>
      <c r="F383" s="202"/>
    </row>
    <row r="384" spans="5:6">
      <c r="E384" s="596"/>
      <c r="F384" s="202"/>
    </row>
    <row r="385" spans="5:6">
      <c r="E385" s="596"/>
      <c r="F385" s="202"/>
    </row>
    <row r="386" spans="5:6">
      <c r="E386" s="596"/>
      <c r="F386" s="202"/>
    </row>
    <row r="387" spans="5:6">
      <c r="E387" s="596"/>
      <c r="F387" s="202"/>
    </row>
    <row r="388" spans="5:6">
      <c r="E388" s="596"/>
      <c r="F388" s="202"/>
    </row>
    <row r="389" spans="5:6">
      <c r="E389" s="596"/>
      <c r="F389" s="202"/>
    </row>
    <row r="390" spans="5:6">
      <c r="E390" s="596"/>
      <c r="F390" s="202"/>
    </row>
    <row r="391" spans="5:6">
      <c r="E391" s="596"/>
      <c r="F391" s="202"/>
    </row>
    <row r="392" spans="5:6">
      <c r="E392" s="596"/>
      <c r="F392" s="202"/>
    </row>
    <row r="393" spans="5:6">
      <c r="E393" s="596"/>
      <c r="F393" s="202"/>
    </row>
    <row r="394" spans="5:6">
      <c r="E394" s="596"/>
      <c r="F394" s="202"/>
    </row>
    <row r="395" spans="5:6">
      <c r="E395" s="596"/>
      <c r="F395" s="202"/>
    </row>
    <row r="396" spans="5:6">
      <c r="E396" s="596"/>
      <c r="F396" s="202"/>
    </row>
    <row r="397" spans="5:6">
      <c r="E397" s="596"/>
      <c r="F397" s="202"/>
    </row>
    <row r="398" spans="5:6">
      <c r="E398" s="596"/>
      <c r="F398" s="202"/>
    </row>
    <row r="399" spans="5:6">
      <c r="E399" s="596"/>
      <c r="F399" s="202"/>
    </row>
    <row r="400" spans="5:6">
      <c r="E400" s="596"/>
      <c r="F400" s="202"/>
    </row>
    <row r="401" spans="5:6">
      <c r="E401" s="596"/>
      <c r="F401" s="202"/>
    </row>
    <row r="402" spans="5:6">
      <c r="E402" s="596"/>
      <c r="F402" s="202"/>
    </row>
    <row r="403" spans="5:6">
      <c r="E403" s="596"/>
      <c r="F403" s="202"/>
    </row>
    <row r="404" spans="5:6">
      <c r="E404" s="596"/>
      <c r="F404" s="202"/>
    </row>
    <row r="405" spans="5:6">
      <c r="E405" s="596"/>
      <c r="F405" s="202"/>
    </row>
    <row r="406" spans="5:6">
      <c r="E406" s="596"/>
      <c r="F406" s="202"/>
    </row>
    <row r="407" spans="5:6">
      <c r="E407" s="596"/>
      <c r="F407" s="202"/>
    </row>
    <row r="408" spans="5:6">
      <c r="E408" s="596"/>
      <c r="F408" s="202"/>
    </row>
    <row r="409" spans="5:6">
      <c r="E409" s="596"/>
      <c r="F409" s="202"/>
    </row>
    <row r="410" spans="5:6">
      <c r="E410" s="596"/>
      <c r="F410" s="202"/>
    </row>
    <row r="411" spans="5:6">
      <c r="E411" s="596"/>
      <c r="F411" s="202"/>
    </row>
    <row r="412" spans="5:6">
      <c r="E412" s="596"/>
      <c r="F412" s="202"/>
    </row>
    <row r="413" spans="5:6">
      <c r="E413" s="596"/>
      <c r="F413" s="202"/>
    </row>
    <row r="414" spans="5:6">
      <c r="E414" s="596"/>
      <c r="F414" s="202"/>
    </row>
    <row r="415" spans="5:6">
      <c r="E415" s="596"/>
      <c r="F415" s="202"/>
    </row>
    <row r="416" spans="5:6">
      <c r="E416" s="596"/>
      <c r="F416" s="202"/>
    </row>
    <row r="417" spans="5:6">
      <c r="E417" s="596"/>
      <c r="F417" s="202"/>
    </row>
    <row r="418" spans="5:6">
      <c r="E418" s="596"/>
      <c r="F418" s="202"/>
    </row>
    <row r="419" spans="5:6">
      <c r="E419" s="596"/>
      <c r="F419" s="202"/>
    </row>
    <row r="420" spans="5:6">
      <c r="E420" s="596"/>
      <c r="F420" s="202"/>
    </row>
    <row r="421" spans="5:6">
      <c r="E421" s="596"/>
      <c r="F421" s="202"/>
    </row>
    <row r="422" spans="5:6">
      <c r="E422" s="596"/>
      <c r="F422" s="202"/>
    </row>
    <row r="423" spans="5:6">
      <c r="E423" s="596"/>
      <c r="F423" s="202"/>
    </row>
    <row r="424" spans="5:6">
      <c r="E424" s="596"/>
      <c r="F424" s="202"/>
    </row>
    <row r="425" spans="5:6">
      <c r="E425" s="596"/>
      <c r="F425" s="202"/>
    </row>
    <row r="426" spans="5:6">
      <c r="E426" s="596"/>
      <c r="F426" s="202"/>
    </row>
    <row r="427" spans="5:6">
      <c r="E427" s="596"/>
      <c r="F427" s="202"/>
    </row>
    <row r="428" spans="5:6">
      <c r="E428" s="596"/>
      <c r="F428" s="202"/>
    </row>
    <row r="429" spans="5:6">
      <c r="E429" s="596"/>
      <c r="F429" s="202"/>
    </row>
    <row r="430" spans="5:6">
      <c r="E430" s="596"/>
      <c r="F430" s="202"/>
    </row>
    <row r="431" spans="5:6">
      <c r="E431" s="596"/>
      <c r="F431" s="202"/>
    </row>
    <row r="432" spans="5:6">
      <c r="E432" s="596"/>
      <c r="F432" s="202"/>
    </row>
    <row r="433" spans="5:6">
      <c r="E433" s="596"/>
      <c r="F433" s="202"/>
    </row>
    <row r="434" spans="5:6">
      <c r="E434" s="596"/>
      <c r="F434" s="202"/>
    </row>
    <row r="435" spans="5:6">
      <c r="E435" s="596"/>
      <c r="F435" s="202"/>
    </row>
    <row r="436" spans="5:6">
      <c r="E436" s="596"/>
      <c r="F436" s="202"/>
    </row>
    <row r="437" spans="5:6">
      <c r="E437" s="596"/>
      <c r="F437" s="202"/>
    </row>
    <row r="438" spans="5:6">
      <c r="E438" s="596"/>
      <c r="F438" s="202"/>
    </row>
    <row r="439" spans="5:6">
      <c r="E439" s="596"/>
      <c r="F439" s="202"/>
    </row>
    <row r="440" spans="5:6">
      <c r="E440" s="596"/>
      <c r="F440" s="202"/>
    </row>
    <row r="441" spans="5:6">
      <c r="E441" s="596"/>
      <c r="F441" s="202"/>
    </row>
    <row r="442" spans="5:6">
      <c r="E442" s="596"/>
      <c r="F442" s="202"/>
    </row>
    <row r="443" spans="5:6">
      <c r="E443" s="596"/>
      <c r="F443" s="202"/>
    </row>
    <row r="444" spans="5:6">
      <c r="E444" s="596"/>
      <c r="F444" s="202"/>
    </row>
    <row r="445" spans="5:6">
      <c r="E445" s="596"/>
      <c r="F445" s="202"/>
    </row>
    <row r="446" spans="5:6">
      <c r="E446" s="596"/>
      <c r="F446" s="202"/>
    </row>
    <row r="447" spans="5:6">
      <c r="E447" s="596"/>
      <c r="F447" s="202"/>
    </row>
    <row r="448" spans="5:6">
      <c r="E448" s="596"/>
      <c r="F448" s="202"/>
    </row>
    <row r="449" spans="5:6">
      <c r="E449" s="596"/>
      <c r="F449" s="202"/>
    </row>
    <row r="450" spans="5:6">
      <c r="E450" s="596"/>
      <c r="F450" s="202"/>
    </row>
    <row r="451" spans="5:6">
      <c r="E451" s="596"/>
      <c r="F451" s="202"/>
    </row>
    <row r="452" spans="5:6">
      <c r="E452" s="596"/>
      <c r="F452" s="202"/>
    </row>
    <row r="453" spans="5:6">
      <c r="E453" s="596"/>
      <c r="F453" s="202"/>
    </row>
    <row r="454" spans="5:6">
      <c r="E454" s="596"/>
      <c r="F454" s="202"/>
    </row>
    <row r="455" spans="5:6">
      <c r="E455" s="596"/>
      <c r="F455" s="202"/>
    </row>
    <row r="456" spans="5:6">
      <c r="E456" s="596"/>
      <c r="F456" s="202"/>
    </row>
    <row r="457" spans="5:6">
      <c r="E457" s="596"/>
      <c r="F457" s="202"/>
    </row>
    <row r="458" spans="5:6">
      <c r="E458" s="596"/>
      <c r="F458" s="202"/>
    </row>
    <row r="459" spans="5:6">
      <c r="E459" s="596"/>
      <c r="F459" s="202"/>
    </row>
    <row r="460" spans="5:6">
      <c r="E460" s="596"/>
      <c r="F460" s="202"/>
    </row>
    <row r="461" spans="5:6">
      <c r="E461" s="596"/>
      <c r="F461" s="202"/>
    </row>
    <row r="462" spans="5:6">
      <c r="E462" s="596"/>
      <c r="F462" s="202"/>
    </row>
    <row r="463" spans="5:6">
      <c r="E463" s="596"/>
      <c r="F463" s="202"/>
    </row>
    <row r="464" spans="5:6">
      <c r="E464" s="596"/>
      <c r="F464" s="202"/>
    </row>
    <row r="465" spans="5:6">
      <c r="E465" s="596"/>
      <c r="F465" s="202"/>
    </row>
    <row r="466" spans="5:6">
      <c r="E466" s="596"/>
      <c r="F466" s="202"/>
    </row>
    <row r="467" spans="5:6">
      <c r="E467" s="596"/>
      <c r="F467" s="202"/>
    </row>
    <row r="468" spans="5:6">
      <c r="E468" s="596"/>
      <c r="F468" s="202"/>
    </row>
    <row r="469" spans="5:6">
      <c r="E469" s="596"/>
      <c r="F469" s="202"/>
    </row>
    <row r="470" spans="5:6">
      <c r="E470" s="596"/>
      <c r="F470" s="202"/>
    </row>
    <row r="471" spans="5:6">
      <c r="E471" s="596"/>
      <c r="F471" s="202"/>
    </row>
    <row r="472" spans="5:6">
      <c r="E472" s="596"/>
      <c r="F472" s="202"/>
    </row>
    <row r="473" spans="5:6">
      <c r="E473" s="596"/>
      <c r="F473" s="202"/>
    </row>
    <row r="474" spans="5:6">
      <c r="E474" s="596"/>
      <c r="F474" s="202"/>
    </row>
    <row r="475" spans="5:6">
      <c r="E475" s="596"/>
      <c r="F475" s="202"/>
    </row>
    <row r="476" spans="5:6">
      <c r="E476" s="596"/>
      <c r="F476" s="202"/>
    </row>
    <row r="477" spans="5:6">
      <c r="E477" s="596"/>
      <c r="F477" s="202"/>
    </row>
    <row r="478" spans="5:6">
      <c r="E478" s="596"/>
      <c r="F478" s="202"/>
    </row>
    <row r="479" spans="5:6">
      <c r="E479" s="596"/>
      <c r="F479" s="202"/>
    </row>
    <row r="480" spans="5:6">
      <c r="E480" s="596"/>
      <c r="F480" s="202"/>
    </row>
    <row r="481" spans="5:6">
      <c r="E481" s="596"/>
      <c r="F481" s="202"/>
    </row>
    <row r="482" spans="5:6">
      <c r="E482" s="596"/>
      <c r="F482" s="202"/>
    </row>
    <row r="483" spans="5:6">
      <c r="E483" s="596"/>
      <c r="F483" s="202"/>
    </row>
    <row r="484" spans="5:6">
      <c r="E484" s="596"/>
      <c r="F484" s="202"/>
    </row>
    <row r="485" spans="5:6">
      <c r="E485" s="596"/>
      <c r="F485" s="202"/>
    </row>
    <row r="486" spans="5:6">
      <c r="E486" s="596"/>
      <c r="F486" s="202"/>
    </row>
    <row r="487" spans="5:6">
      <c r="E487" s="596"/>
      <c r="F487" s="202"/>
    </row>
    <row r="488" spans="5:6">
      <c r="E488" s="596"/>
      <c r="F488" s="202"/>
    </row>
    <row r="489" spans="5:6">
      <c r="E489" s="596"/>
      <c r="F489" s="202"/>
    </row>
    <row r="490" spans="5:6">
      <c r="E490" s="596"/>
      <c r="F490" s="202"/>
    </row>
    <row r="491" spans="5:6">
      <c r="E491" s="596"/>
      <c r="F491" s="202"/>
    </row>
    <row r="492" spans="5:6">
      <c r="E492" s="596"/>
      <c r="F492" s="202"/>
    </row>
    <row r="493" spans="5:6">
      <c r="E493" s="596"/>
      <c r="F493" s="202"/>
    </row>
    <row r="494" spans="5:6">
      <c r="E494" s="596"/>
      <c r="F494" s="202"/>
    </row>
    <row r="495" spans="5:6">
      <c r="E495" s="596"/>
      <c r="F495" s="202"/>
    </row>
    <row r="496" spans="5:6">
      <c r="E496" s="596"/>
      <c r="F496" s="202"/>
    </row>
    <row r="497" spans="5:6">
      <c r="E497" s="596"/>
      <c r="F497" s="202"/>
    </row>
    <row r="498" spans="5:6">
      <c r="E498" s="596"/>
      <c r="F498" s="202"/>
    </row>
    <row r="499" spans="5:6">
      <c r="E499" s="596"/>
      <c r="F499" s="202"/>
    </row>
    <row r="500" spans="5:6">
      <c r="E500" s="596"/>
      <c r="F500" s="202"/>
    </row>
    <row r="501" spans="5:6">
      <c r="E501" s="596"/>
      <c r="F501" s="202"/>
    </row>
    <row r="502" spans="5:6">
      <c r="E502" s="596"/>
      <c r="F502" s="202"/>
    </row>
    <row r="503" spans="5:6">
      <c r="E503" s="596"/>
      <c r="F503" s="202"/>
    </row>
    <row r="504" spans="5:6">
      <c r="E504" s="596"/>
      <c r="F504" s="202"/>
    </row>
    <row r="505" spans="5:6">
      <c r="E505" s="596"/>
      <c r="F505" s="202"/>
    </row>
    <row r="506" spans="5:6">
      <c r="E506" s="596"/>
      <c r="F506" s="202"/>
    </row>
    <row r="507" spans="5:6">
      <c r="E507" s="596"/>
      <c r="F507" s="202"/>
    </row>
    <row r="508" spans="5:6">
      <c r="E508" s="596"/>
      <c r="F508" s="202"/>
    </row>
    <row r="509" spans="5:6">
      <c r="E509" s="596"/>
      <c r="F509" s="202"/>
    </row>
    <row r="510" spans="5:6">
      <c r="E510" s="596"/>
      <c r="F510" s="202"/>
    </row>
    <row r="511" spans="5:6">
      <c r="E511" s="596"/>
      <c r="F511" s="202"/>
    </row>
    <row r="512" spans="5:6">
      <c r="E512" s="596"/>
      <c r="F512" s="202"/>
    </row>
    <row r="513" spans="5:6">
      <c r="E513" s="596"/>
      <c r="F513" s="202"/>
    </row>
    <row r="514" spans="5:6">
      <c r="E514" s="596"/>
      <c r="F514" s="202"/>
    </row>
    <row r="515" spans="5:6">
      <c r="E515" s="596"/>
      <c r="F515" s="202"/>
    </row>
    <row r="516" spans="5:6">
      <c r="E516" s="596"/>
      <c r="F516" s="202"/>
    </row>
    <row r="517" spans="5:6">
      <c r="E517" s="596"/>
      <c r="F517" s="202"/>
    </row>
    <row r="518" spans="5:6">
      <c r="E518" s="596"/>
      <c r="F518" s="202"/>
    </row>
    <row r="519" spans="5:6">
      <c r="E519" s="596"/>
      <c r="F519" s="202"/>
    </row>
    <row r="520" spans="5:6">
      <c r="E520" s="596"/>
      <c r="F520" s="202"/>
    </row>
    <row r="521" spans="5:6">
      <c r="E521" s="596"/>
      <c r="F521" s="202"/>
    </row>
    <row r="522" spans="5:6">
      <c r="E522" s="596"/>
      <c r="F522" s="202"/>
    </row>
    <row r="523" spans="5:6">
      <c r="E523" s="596"/>
      <c r="F523" s="202"/>
    </row>
    <row r="524" spans="5:6">
      <c r="E524" s="596"/>
      <c r="F524" s="202"/>
    </row>
    <row r="525" spans="5:6">
      <c r="E525" s="596"/>
      <c r="F525" s="202"/>
    </row>
    <row r="526" spans="5:6">
      <c r="E526" s="596"/>
      <c r="F526" s="202"/>
    </row>
    <row r="527" spans="5:6">
      <c r="E527" s="596"/>
      <c r="F527" s="202"/>
    </row>
    <row r="528" spans="5:6">
      <c r="E528" s="596"/>
      <c r="F528" s="202"/>
    </row>
    <row r="529" spans="5:6">
      <c r="E529" s="596"/>
      <c r="F529" s="202"/>
    </row>
    <row r="530" spans="5:6">
      <c r="E530" s="596"/>
      <c r="F530" s="202"/>
    </row>
    <row r="531" spans="5:6">
      <c r="E531" s="596"/>
      <c r="F531" s="202"/>
    </row>
    <row r="532" spans="5:6">
      <c r="E532" s="596"/>
      <c r="F532" s="202"/>
    </row>
    <row r="533" spans="5:6">
      <c r="E533" s="596"/>
      <c r="F533" s="202"/>
    </row>
    <row r="534" spans="5:6">
      <c r="E534" s="596"/>
      <c r="F534" s="202"/>
    </row>
    <row r="535" spans="5:6">
      <c r="E535" s="596"/>
      <c r="F535" s="202"/>
    </row>
    <row r="536" spans="5:6">
      <c r="E536" s="596"/>
      <c r="F536" s="202"/>
    </row>
    <row r="537" spans="5:6">
      <c r="E537" s="596"/>
      <c r="F537" s="202"/>
    </row>
    <row r="538" spans="5:6">
      <c r="E538" s="596"/>
      <c r="F538" s="202"/>
    </row>
    <row r="539" spans="5:6">
      <c r="E539" s="596"/>
      <c r="F539" s="202"/>
    </row>
    <row r="540" spans="5:6">
      <c r="E540" s="596"/>
      <c r="F540" s="202"/>
    </row>
    <row r="541" spans="5:6">
      <c r="E541" s="596"/>
      <c r="F541" s="202"/>
    </row>
    <row r="542" spans="5:6">
      <c r="E542" s="596"/>
      <c r="F542" s="202"/>
    </row>
    <row r="543" spans="5:6">
      <c r="E543" s="596"/>
      <c r="F543" s="202"/>
    </row>
    <row r="544" spans="5:6">
      <c r="E544" s="596"/>
      <c r="F544" s="202"/>
    </row>
    <row r="545" spans="5:6">
      <c r="E545" s="596"/>
      <c r="F545" s="202"/>
    </row>
    <row r="546" spans="5:6">
      <c r="E546" s="596"/>
      <c r="F546" s="202"/>
    </row>
    <row r="547" spans="5:6">
      <c r="E547" s="596"/>
      <c r="F547" s="202"/>
    </row>
    <row r="548" spans="5:6">
      <c r="E548" s="596"/>
      <c r="F548" s="202"/>
    </row>
    <row r="549" spans="5:6">
      <c r="E549" s="596"/>
      <c r="F549" s="202"/>
    </row>
    <row r="550" spans="5:6">
      <c r="E550" s="596"/>
      <c r="F550" s="202"/>
    </row>
    <row r="551" spans="5:6">
      <c r="E551" s="596"/>
      <c r="F551" s="202"/>
    </row>
    <row r="552" spans="5:6">
      <c r="E552" s="596"/>
      <c r="F552" s="202"/>
    </row>
    <row r="553" spans="5:6">
      <c r="E553" s="596"/>
      <c r="F553" s="202"/>
    </row>
    <row r="554" spans="5:6">
      <c r="E554" s="596"/>
      <c r="F554" s="202"/>
    </row>
    <row r="555" spans="5:6">
      <c r="E555" s="596"/>
      <c r="F555" s="202"/>
    </row>
    <row r="556" spans="5:6">
      <c r="E556" s="596"/>
      <c r="F556" s="202"/>
    </row>
    <row r="557" spans="5:6">
      <c r="E557" s="596"/>
      <c r="F557" s="202"/>
    </row>
    <row r="558" spans="5:6">
      <c r="E558" s="596"/>
      <c r="F558" s="202"/>
    </row>
    <row r="559" spans="5:6">
      <c r="E559" s="596"/>
      <c r="F559" s="202"/>
    </row>
    <row r="560" spans="5:6">
      <c r="E560" s="596"/>
      <c r="F560" s="202"/>
    </row>
    <row r="561" spans="5:6">
      <c r="E561" s="596"/>
      <c r="F561" s="202"/>
    </row>
    <row r="562" spans="5:6">
      <c r="E562" s="596"/>
      <c r="F562" s="202"/>
    </row>
    <row r="563" spans="5:6">
      <c r="E563" s="596"/>
      <c r="F563" s="202"/>
    </row>
    <row r="564" spans="5:6">
      <c r="E564" s="596"/>
      <c r="F564" s="202"/>
    </row>
    <row r="565" spans="5:6">
      <c r="E565" s="596"/>
      <c r="F565" s="202"/>
    </row>
    <row r="566" spans="5:6">
      <c r="E566" s="596"/>
      <c r="F566" s="202"/>
    </row>
    <row r="567" spans="5:6">
      <c r="E567" s="596"/>
      <c r="F567" s="202"/>
    </row>
    <row r="568" spans="5:6">
      <c r="E568" s="596"/>
      <c r="F568" s="202"/>
    </row>
    <row r="569" spans="5:6">
      <c r="E569" s="596"/>
      <c r="F569" s="202"/>
    </row>
    <row r="570" spans="5:6">
      <c r="E570" s="596"/>
      <c r="F570" s="202"/>
    </row>
    <row r="571" spans="5:6">
      <c r="E571" s="596"/>
      <c r="F571" s="202"/>
    </row>
    <row r="572" spans="5:6">
      <c r="E572" s="596"/>
      <c r="F572" s="202"/>
    </row>
    <row r="573" spans="5:6">
      <c r="E573" s="596"/>
      <c r="F573" s="202"/>
    </row>
    <row r="574" spans="5:6">
      <c r="E574" s="596"/>
      <c r="F574" s="202"/>
    </row>
    <row r="575" spans="5:6">
      <c r="E575" s="596"/>
      <c r="F575" s="202"/>
    </row>
    <row r="576" spans="5:6">
      <c r="E576" s="596"/>
      <c r="F576" s="202"/>
    </row>
    <row r="577" spans="5:6">
      <c r="E577" s="596"/>
      <c r="F577" s="202"/>
    </row>
    <row r="578" spans="5:6">
      <c r="E578" s="596"/>
      <c r="F578" s="202"/>
    </row>
    <row r="579" spans="5:6">
      <c r="E579" s="596"/>
      <c r="F579" s="202"/>
    </row>
    <row r="580" spans="5:6">
      <c r="E580" s="596"/>
      <c r="F580" s="202"/>
    </row>
    <row r="581" spans="5:6">
      <c r="E581" s="596"/>
      <c r="F581" s="202"/>
    </row>
    <row r="582" spans="5:6">
      <c r="E582" s="596"/>
      <c r="F582" s="202"/>
    </row>
    <row r="583" spans="5:6">
      <c r="E583" s="596"/>
      <c r="F583" s="202"/>
    </row>
    <row r="584" spans="5:6">
      <c r="E584" s="596"/>
      <c r="F584" s="202"/>
    </row>
    <row r="585" spans="5:6">
      <c r="E585" s="596"/>
      <c r="F585" s="202"/>
    </row>
    <row r="586" spans="5:6">
      <c r="E586" s="596"/>
      <c r="F586" s="202"/>
    </row>
    <row r="587" spans="5:6">
      <c r="E587" s="596"/>
      <c r="F587" s="202"/>
    </row>
    <row r="588" spans="5:6">
      <c r="E588" s="596"/>
      <c r="F588" s="202"/>
    </row>
    <row r="589" spans="5:6">
      <c r="E589" s="596"/>
      <c r="F589" s="202"/>
    </row>
    <row r="590" spans="5:6">
      <c r="E590" s="596"/>
      <c r="F590" s="202"/>
    </row>
    <row r="591" spans="5:6">
      <c r="E591" s="596"/>
      <c r="F591" s="202"/>
    </row>
    <row r="592" spans="5:6">
      <c r="E592" s="596"/>
      <c r="F592" s="202"/>
    </row>
    <row r="593" spans="5:6">
      <c r="E593" s="596"/>
      <c r="F593" s="202"/>
    </row>
    <row r="594" spans="5:6">
      <c r="E594" s="596"/>
      <c r="F594" s="202"/>
    </row>
    <row r="595" spans="5:6">
      <c r="E595" s="596"/>
      <c r="F595" s="202"/>
    </row>
    <row r="596" spans="5:6">
      <c r="E596" s="596"/>
      <c r="F596" s="202"/>
    </row>
    <row r="597" spans="5:6">
      <c r="E597" s="596"/>
      <c r="F597" s="202"/>
    </row>
    <row r="598" spans="5:6">
      <c r="E598" s="596"/>
      <c r="F598" s="202"/>
    </row>
    <row r="599" spans="5:6">
      <c r="E599" s="596"/>
      <c r="F599" s="202"/>
    </row>
    <row r="600" spans="5:6">
      <c r="E600" s="596"/>
      <c r="F600" s="202"/>
    </row>
    <row r="601" spans="5:6">
      <c r="E601" s="596"/>
      <c r="F601" s="202"/>
    </row>
    <row r="602" spans="5:6">
      <c r="E602" s="596"/>
      <c r="F602" s="202"/>
    </row>
    <row r="603" spans="5:6">
      <c r="E603" s="596"/>
      <c r="F603" s="202"/>
    </row>
    <row r="604" spans="5:6">
      <c r="E604" s="596"/>
      <c r="F604" s="202"/>
    </row>
    <row r="605" spans="5:6">
      <c r="E605" s="596"/>
      <c r="F605" s="202"/>
    </row>
    <row r="606" spans="5:6">
      <c r="E606" s="596"/>
      <c r="F606" s="202"/>
    </row>
    <row r="607" spans="5:6">
      <c r="E607" s="596"/>
      <c r="F607" s="202"/>
    </row>
    <row r="608" spans="5:6">
      <c r="E608" s="596"/>
      <c r="F608" s="202"/>
    </row>
    <row r="609" spans="5:6">
      <c r="E609" s="596"/>
      <c r="F609" s="202"/>
    </row>
    <row r="610" spans="5:6">
      <c r="E610" s="596"/>
      <c r="F610" s="202"/>
    </row>
    <row r="611" spans="5:6">
      <c r="E611" s="596"/>
      <c r="F611" s="202"/>
    </row>
    <row r="612" spans="5:6">
      <c r="E612" s="596"/>
      <c r="F612" s="202"/>
    </row>
    <row r="613" spans="5:6">
      <c r="E613" s="596"/>
      <c r="F613" s="202"/>
    </row>
    <row r="614" spans="5:6">
      <c r="E614" s="596"/>
      <c r="F614" s="202"/>
    </row>
    <row r="615" spans="5:6">
      <c r="E615" s="596"/>
      <c r="F615" s="202"/>
    </row>
    <row r="616" spans="5:6">
      <c r="E616" s="596"/>
      <c r="F616" s="202"/>
    </row>
    <row r="617" spans="5:6">
      <c r="E617" s="596"/>
      <c r="F617" s="202"/>
    </row>
    <row r="618" spans="5:6">
      <c r="E618" s="596"/>
      <c r="F618" s="202"/>
    </row>
    <row r="619" spans="5:6">
      <c r="E619" s="596"/>
      <c r="F619" s="202"/>
    </row>
    <row r="620" spans="5:6">
      <c r="E620" s="596"/>
      <c r="F620" s="202"/>
    </row>
    <row r="621" spans="5:6">
      <c r="E621" s="596"/>
      <c r="F621" s="202"/>
    </row>
    <row r="622" spans="5:6">
      <c r="E622" s="596"/>
      <c r="F622" s="202"/>
    </row>
    <row r="623" spans="5:6">
      <c r="E623" s="596"/>
      <c r="F623" s="202"/>
    </row>
    <row r="624" spans="5:6">
      <c r="E624" s="596"/>
      <c r="F624" s="202"/>
    </row>
    <row r="625" spans="5:6">
      <c r="E625" s="596"/>
      <c r="F625" s="202"/>
    </row>
    <row r="626" spans="5:6">
      <c r="E626" s="596"/>
      <c r="F626" s="202"/>
    </row>
    <row r="627" spans="5:6">
      <c r="E627" s="596"/>
      <c r="F627" s="202"/>
    </row>
    <row r="628" spans="5:6">
      <c r="E628" s="596"/>
      <c r="F628" s="202"/>
    </row>
    <row r="629" spans="5:6">
      <c r="E629" s="596"/>
      <c r="F629" s="202"/>
    </row>
    <row r="630" spans="5:6">
      <c r="E630" s="596"/>
      <c r="F630" s="202"/>
    </row>
    <row r="631" spans="5:6">
      <c r="E631" s="596"/>
      <c r="F631" s="202"/>
    </row>
    <row r="632" spans="5:6">
      <c r="E632" s="596"/>
      <c r="F632" s="202"/>
    </row>
    <row r="633" spans="5:6">
      <c r="E633" s="596"/>
      <c r="F633" s="202"/>
    </row>
    <row r="634" spans="5:6">
      <c r="E634" s="596"/>
      <c r="F634" s="202"/>
    </row>
    <row r="635" spans="5:6">
      <c r="E635" s="596"/>
      <c r="F635" s="202"/>
    </row>
    <row r="636" spans="5:6">
      <c r="E636" s="596"/>
      <c r="F636" s="202"/>
    </row>
    <row r="637" spans="5:6">
      <c r="E637" s="596"/>
      <c r="F637" s="202"/>
    </row>
    <row r="638" spans="5:6">
      <c r="E638" s="596"/>
      <c r="F638" s="202"/>
    </row>
    <row r="639" spans="5:6">
      <c r="E639" s="596"/>
      <c r="F639" s="202"/>
    </row>
    <row r="640" spans="5:6">
      <c r="E640" s="596"/>
      <c r="F640" s="202"/>
    </row>
    <row r="641" spans="5:6">
      <c r="E641" s="596"/>
      <c r="F641" s="202"/>
    </row>
    <row r="642" spans="5:6">
      <c r="E642" s="596"/>
      <c r="F642" s="202"/>
    </row>
    <row r="643" spans="5:6">
      <c r="E643" s="596"/>
      <c r="F643" s="202"/>
    </row>
    <row r="644" spans="5:6">
      <c r="E644" s="596"/>
      <c r="F644" s="202"/>
    </row>
    <row r="645" spans="5:6">
      <c r="E645" s="596"/>
      <c r="F645" s="202"/>
    </row>
    <row r="646" spans="5:6">
      <c r="E646" s="596"/>
      <c r="F646" s="202"/>
    </row>
    <row r="647" spans="5:6">
      <c r="E647" s="596"/>
      <c r="F647" s="202"/>
    </row>
    <row r="648" spans="5:6">
      <c r="E648" s="596"/>
      <c r="F648" s="202"/>
    </row>
    <row r="649" spans="5:6">
      <c r="E649" s="596"/>
      <c r="F649" s="202"/>
    </row>
    <row r="650" spans="5:6">
      <c r="E650" s="596"/>
      <c r="F650" s="202"/>
    </row>
    <row r="651" spans="5:6">
      <c r="E651" s="596"/>
      <c r="F651" s="202"/>
    </row>
    <row r="652" spans="5:6">
      <c r="E652" s="596"/>
      <c r="F652" s="202"/>
    </row>
    <row r="653" spans="5:6">
      <c r="E653" s="596"/>
      <c r="F653" s="202"/>
    </row>
    <row r="654" spans="5:6">
      <c r="E654" s="596"/>
      <c r="F654" s="202"/>
    </row>
    <row r="655" spans="5:6">
      <c r="E655" s="596"/>
      <c r="F655" s="202"/>
    </row>
    <row r="656" spans="5:6">
      <c r="E656" s="596"/>
      <c r="F656" s="202"/>
    </row>
    <row r="657" spans="5:6">
      <c r="E657" s="596"/>
      <c r="F657" s="202"/>
    </row>
    <row r="658" spans="5:6">
      <c r="E658" s="596"/>
      <c r="F658" s="202"/>
    </row>
    <row r="659" spans="5:6">
      <c r="E659" s="596"/>
      <c r="F659" s="202"/>
    </row>
    <row r="660" spans="5:6">
      <c r="E660" s="596"/>
      <c r="F660" s="202"/>
    </row>
    <row r="661" spans="5:6">
      <c r="E661" s="596"/>
      <c r="F661" s="202"/>
    </row>
    <row r="662" spans="5:6">
      <c r="E662" s="596"/>
      <c r="F662" s="202"/>
    </row>
    <row r="663" spans="5:6">
      <c r="E663" s="596"/>
      <c r="F663" s="202"/>
    </row>
    <row r="664" spans="5:6">
      <c r="E664" s="596"/>
      <c r="F664" s="202"/>
    </row>
    <row r="665" spans="5:6">
      <c r="E665" s="596"/>
      <c r="F665" s="202"/>
    </row>
    <row r="666" spans="5:6">
      <c r="E666" s="596"/>
      <c r="F666" s="202"/>
    </row>
    <row r="667" spans="5:6">
      <c r="E667" s="596"/>
      <c r="F667" s="202"/>
    </row>
    <row r="668" spans="5:6">
      <c r="E668" s="596"/>
      <c r="F668" s="202"/>
    </row>
    <row r="669" spans="5:6">
      <c r="E669" s="596"/>
      <c r="F669" s="202"/>
    </row>
    <row r="670" spans="5:6">
      <c r="E670" s="596"/>
      <c r="F670" s="202"/>
    </row>
    <row r="671" spans="5:6">
      <c r="E671" s="596"/>
      <c r="F671" s="202"/>
    </row>
    <row r="672" spans="5:6">
      <c r="E672" s="596"/>
      <c r="F672" s="202"/>
    </row>
    <row r="673" spans="5:6">
      <c r="E673" s="596"/>
      <c r="F673" s="202"/>
    </row>
    <row r="674" spans="5:6">
      <c r="E674" s="596"/>
      <c r="F674" s="202"/>
    </row>
    <row r="675" spans="5:6">
      <c r="E675" s="596"/>
      <c r="F675" s="202"/>
    </row>
    <row r="676" spans="5:6">
      <c r="E676" s="596"/>
      <c r="F676" s="202"/>
    </row>
    <row r="677" spans="5:6">
      <c r="E677" s="596"/>
      <c r="F677" s="202"/>
    </row>
    <row r="678" spans="5:6">
      <c r="E678" s="596"/>
      <c r="F678" s="202"/>
    </row>
    <row r="679" spans="5:6">
      <c r="E679" s="596"/>
      <c r="F679" s="202"/>
    </row>
    <row r="680" spans="5:6">
      <c r="E680" s="596"/>
      <c r="F680" s="202"/>
    </row>
    <row r="681" spans="5:6">
      <c r="E681" s="596"/>
      <c r="F681" s="202"/>
    </row>
    <row r="682" spans="5:6">
      <c r="E682" s="596"/>
      <c r="F682" s="202"/>
    </row>
    <row r="683" spans="5:6">
      <c r="E683" s="596"/>
      <c r="F683" s="202"/>
    </row>
    <row r="684" spans="5:6">
      <c r="E684" s="596"/>
      <c r="F684" s="202"/>
    </row>
    <row r="685" spans="5:6">
      <c r="E685" s="596"/>
      <c r="F685" s="202"/>
    </row>
    <row r="686" spans="5:6">
      <c r="E686" s="596"/>
      <c r="F686" s="202"/>
    </row>
    <row r="687" spans="5:6">
      <c r="E687" s="596"/>
      <c r="F687" s="202"/>
    </row>
    <row r="688" spans="5:6">
      <c r="E688" s="596"/>
      <c r="F688" s="202"/>
    </row>
    <row r="689" spans="5:6">
      <c r="E689" s="596"/>
      <c r="F689" s="202"/>
    </row>
    <row r="690" spans="5:6">
      <c r="E690" s="596"/>
      <c r="F690" s="202"/>
    </row>
    <row r="691" spans="5:6">
      <c r="E691" s="596"/>
      <c r="F691" s="202"/>
    </row>
    <row r="692" spans="5:6">
      <c r="E692" s="596"/>
      <c r="F692" s="202"/>
    </row>
    <row r="693" spans="5:6">
      <c r="E693" s="596"/>
      <c r="F693" s="202"/>
    </row>
    <row r="694" spans="5:6">
      <c r="E694" s="596"/>
      <c r="F694" s="202"/>
    </row>
    <row r="695" spans="5:6">
      <c r="E695" s="596"/>
      <c r="F695" s="202"/>
    </row>
    <row r="696" spans="5:6">
      <c r="E696" s="596"/>
      <c r="F696" s="202"/>
    </row>
    <row r="697" spans="5:6">
      <c r="E697" s="596"/>
      <c r="F697" s="202"/>
    </row>
    <row r="698" spans="5:6">
      <c r="E698" s="596"/>
      <c r="F698" s="202"/>
    </row>
    <row r="699" spans="5:6">
      <c r="E699" s="596"/>
      <c r="F699" s="202"/>
    </row>
    <row r="700" spans="5:6">
      <c r="E700" s="596"/>
      <c r="F700" s="202"/>
    </row>
    <row r="701" spans="5:6">
      <c r="E701" s="596"/>
      <c r="F701" s="202"/>
    </row>
    <row r="702" spans="5:6">
      <c r="E702" s="596"/>
      <c r="F702" s="202"/>
    </row>
    <row r="703" spans="5:6">
      <c r="E703" s="596"/>
      <c r="F703" s="202"/>
    </row>
    <row r="704" spans="5:6">
      <c r="E704" s="596"/>
      <c r="F704" s="202"/>
    </row>
    <row r="705" spans="5:6">
      <c r="E705" s="596"/>
      <c r="F705" s="202"/>
    </row>
    <row r="706" spans="5:6">
      <c r="E706" s="596"/>
      <c r="F706" s="202"/>
    </row>
    <row r="707" spans="5:6">
      <c r="E707" s="596"/>
      <c r="F707" s="202"/>
    </row>
    <row r="708" spans="5:6">
      <c r="E708" s="596"/>
      <c r="F708" s="202"/>
    </row>
    <row r="709" spans="5:6">
      <c r="E709" s="596"/>
      <c r="F709" s="202"/>
    </row>
    <row r="710" spans="5:6">
      <c r="E710" s="596"/>
      <c r="F710" s="202"/>
    </row>
    <row r="711" spans="5:6">
      <c r="E711" s="596"/>
      <c r="F711" s="202"/>
    </row>
    <row r="712" spans="5:6">
      <c r="E712" s="596"/>
      <c r="F712" s="202"/>
    </row>
    <row r="713" spans="5:6">
      <c r="E713" s="596"/>
      <c r="F713" s="202"/>
    </row>
    <row r="714" spans="5:6">
      <c r="E714" s="596"/>
      <c r="F714" s="202"/>
    </row>
    <row r="715" spans="5:6">
      <c r="E715" s="596"/>
      <c r="F715" s="202"/>
    </row>
    <row r="716" spans="5:6">
      <c r="E716" s="596"/>
      <c r="F716" s="202"/>
    </row>
    <row r="717" spans="5:6">
      <c r="E717" s="596"/>
      <c r="F717" s="202"/>
    </row>
    <row r="718" spans="5:6">
      <c r="E718" s="596"/>
      <c r="F718" s="202"/>
    </row>
    <row r="719" spans="5:6">
      <c r="E719" s="596"/>
      <c r="F719" s="202"/>
    </row>
    <row r="720" spans="5:6">
      <c r="E720" s="596"/>
      <c r="F720" s="202"/>
    </row>
    <row r="721" spans="5:6">
      <c r="E721" s="596"/>
      <c r="F721" s="202"/>
    </row>
    <row r="722" spans="5:6">
      <c r="E722" s="596"/>
      <c r="F722" s="202"/>
    </row>
    <row r="723" spans="5:6">
      <c r="E723" s="596"/>
      <c r="F723" s="202"/>
    </row>
    <row r="724" spans="5:6">
      <c r="E724" s="596"/>
      <c r="F724" s="202"/>
    </row>
    <row r="725" spans="5:6">
      <c r="E725" s="596"/>
      <c r="F725" s="202"/>
    </row>
    <row r="726" spans="5:6">
      <c r="E726" s="596"/>
      <c r="F726" s="202"/>
    </row>
    <row r="727" spans="5:6">
      <c r="E727" s="596"/>
      <c r="F727" s="202"/>
    </row>
    <row r="728" spans="5:6">
      <c r="E728" s="596"/>
      <c r="F728" s="202"/>
    </row>
    <row r="729" spans="5:6">
      <c r="E729" s="596"/>
      <c r="F729" s="202"/>
    </row>
    <row r="730" spans="5:6">
      <c r="E730" s="596"/>
      <c r="F730" s="202"/>
    </row>
    <row r="731" spans="5:6">
      <c r="E731" s="596"/>
      <c r="F731" s="202"/>
    </row>
    <row r="732" spans="5:6">
      <c r="E732" s="596"/>
      <c r="F732" s="202"/>
    </row>
    <row r="733" spans="5:6">
      <c r="E733" s="596"/>
      <c r="F733" s="202"/>
    </row>
    <row r="734" spans="5:6">
      <c r="E734" s="596"/>
      <c r="F734" s="202"/>
    </row>
    <row r="735" spans="5:6">
      <c r="E735" s="596"/>
      <c r="F735" s="202"/>
    </row>
    <row r="736" spans="5:6">
      <c r="E736" s="596"/>
      <c r="F736" s="202"/>
    </row>
    <row r="737" spans="5:6">
      <c r="E737" s="596"/>
      <c r="F737" s="202"/>
    </row>
    <row r="738" spans="5:6">
      <c r="E738" s="596"/>
      <c r="F738" s="202"/>
    </row>
    <row r="739" spans="5:6">
      <c r="E739" s="596"/>
      <c r="F739" s="202"/>
    </row>
    <row r="740" spans="5:6">
      <c r="E740" s="596"/>
      <c r="F740" s="202"/>
    </row>
    <row r="741" spans="5:6">
      <c r="E741" s="596"/>
      <c r="F741" s="202"/>
    </row>
    <row r="742" spans="5:6">
      <c r="E742" s="596"/>
      <c r="F742" s="202"/>
    </row>
    <row r="743" spans="5:6">
      <c r="E743" s="596"/>
      <c r="F743" s="202"/>
    </row>
    <row r="744" spans="5:6">
      <c r="E744" s="596"/>
      <c r="F744" s="202"/>
    </row>
    <row r="745" spans="5:6">
      <c r="E745" s="596"/>
      <c r="F745" s="202"/>
    </row>
    <row r="746" spans="5:6">
      <c r="E746" s="596"/>
      <c r="F746" s="202"/>
    </row>
    <row r="747" spans="5:6">
      <c r="E747" s="596"/>
      <c r="F747" s="202"/>
    </row>
    <row r="748" spans="5:6">
      <c r="E748" s="596"/>
      <c r="F748" s="202"/>
    </row>
    <row r="749" spans="5:6">
      <c r="E749" s="596"/>
      <c r="F749" s="202"/>
    </row>
    <row r="750" spans="5:6">
      <c r="E750" s="596"/>
      <c r="F750" s="202"/>
    </row>
    <row r="751" spans="5:6">
      <c r="E751" s="596"/>
      <c r="F751" s="202"/>
    </row>
    <row r="752" spans="5:6">
      <c r="E752" s="596"/>
      <c r="F752" s="202"/>
    </row>
    <row r="753" spans="5:6">
      <c r="E753" s="596"/>
      <c r="F753" s="202"/>
    </row>
    <row r="754" spans="5:6">
      <c r="E754" s="596"/>
      <c r="F754" s="202"/>
    </row>
    <row r="755" spans="5:6">
      <c r="E755" s="596"/>
      <c r="F755" s="202"/>
    </row>
    <row r="756" spans="5:6">
      <c r="E756" s="596"/>
      <c r="F756" s="202"/>
    </row>
    <row r="757" spans="5:6">
      <c r="E757" s="596"/>
      <c r="F757" s="202"/>
    </row>
    <row r="758" spans="5:6">
      <c r="E758" s="596"/>
      <c r="F758" s="202"/>
    </row>
    <row r="759" spans="5:6">
      <c r="E759" s="596"/>
      <c r="F759" s="202"/>
    </row>
    <row r="760" spans="5:6">
      <c r="E760" s="596"/>
      <c r="F760" s="202"/>
    </row>
    <row r="761" spans="5:6">
      <c r="E761" s="596"/>
      <c r="F761" s="202"/>
    </row>
    <row r="762" spans="5:6">
      <c r="E762" s="596"/>
      <c r="F762" s="202"/>
    </row>
    <row r="763" spans="5:6">
      <c r="E763" s="596"/>
      <c r="F763" s="202"/>
    </row>
    <row r="764" spans="5:6">
      <c r="E764" s="596"/>
      <c r="F764" s="202"/>
    </row>
    <row r="765" spans="5:6">
      <c r="E765" s="596"/>
      <c r="F765" s="202"/>
    </row>
    <row r="766" spans="5:6">
      <c r="E766" s="596"/>
      <c r="F766" s="202"/>
    </row>
    <row r="767" spans="5:6">
      <c r="E767" s="596"/>
      <c r="F767" s="202"/>
    </row>
    <row r="768" spans="5:6">
      <c r="E768" s="596"/>
      <c r="F768" s="202"/>
    </row>
    <row r="769" spans="5:6">
      <c r="E769" s="596"/>
      <c r="F769" s="202"/>
    </row>
    <row r="770" spans="5:6">
      <c r="E770" s="596"/>
      <c r="F770" s="202"/>
    </row>
    <row r="771" spans="5:6">
      <c r="E771" s="596"/>
      <c r="F771" s="202"/>
    </row>
    <row r="772" spans="5:6">
      <c r="E772" s="596"/>
      <c r="F772" s="202"/>
    </row>
    <row r="773" spans="5:6">
      <c r="E773" s="596"/>
      <c r="F773" s="202"/>
    </row>
    <row r="774" spans="5:6">
      <c r="E774" s="596"/>
      <c r="F774" s="202"/>
    </row>
    <row r="775" spans="5:6">
      <c r="E775" s="596"/>
      <c r="F775" s="202"/>
    </row>
    <row r="776" spans="5:6">
      <c r="E776" s="596"/>
      <c r="F776" s="202"/>
    </row>
    <row r="777" spans="5:6">
      <c r="E777" s="596"/>
      <c r="F777" s="202"/>
    </row>
    <row r="778" spans="5:6">
      <c r="E778" s="596"/>
      <c r="F778" s="202"/>
    </row>
    <row r="779" spans="5:6">
      <c r="E779" s="596"/>
      <c r="F779" s="202"/>
    </row>
    <row r="780" spans="5:6">
      <c r="E780" s="596"/>
      <c r="F780" s="202"/>
    </row>
    <row r="781" spans="5:6">
      <c r="E781" s="596"/>
      <c r="F781" s="202"/>
    </row>
    <row r="782" spans="5:6">
      <c r="E782" s="596"/>
      <c r="F782" s="202"/>
    </row>
    <row r="783" spans="5:6">
      <c r="E783" s="596"/>
      <c r="F783" s="202"/>
    </row>
    <row r="784" spans="5:6">
      <c r="E784" s="596"/>
      <c r="F784" s="202"/>
    </row>
    <row r="785" spans="5:6">
      <c r="E785" s="596"/>
      <c r="F785" s="202"/>
    </row>
    <row r="786" spans="5:6">
      <c r="E786" s="596"/>
      <c r="F786" s="202"/>
    </row>
    <row r="787" spans="5:6">
      <c r="E787" s="596"/>
      <c r="F787" s="202"/>
    </row>
    <row r="788" spans="5:6">
      <c r="E788" s="596"/>
      <c r="F788" s="202"/>
    </row>
    <row r="789" spans="5:6">
      <c r="E789" s="596"/>
      <c r="F789" s="202"/>
    </row>
    <row r="790" spans="5:6">
      <c r="E790" s="596"/>
      <c r="F790" s="202"/>
    </row>
    <row r="791" spans="5:6">
      <c r="E791" s="596"/>
      <c r="F791" s="202"/>
    </row>
    <row r="792" spans="5:6">
      <c r="E792" s="596"/>
      <c r="F792" s="202"/>
    </row>
    <row r="793" spans="5:6">
      <c r="E793" s="596"/>
      <c r="F793" s="202"/>
    </row>
    <row r="794" spans="5:6">
      <c r="E794" s="596"/>
      <c r="F794" s="202"/>
    </row>
    <row r="795" spans="5:6">
      <c r="E795" s="596"/>
      <c r="F795" s="202"/>
    </row>
    <row r="796" spans="5:6">
      <c r="E796" s="596"/>
      <c r="F796" s="202"/>
    </row>
    <row r="797" spans="5:6">
      <c r="E797" s="596"/>
      <c r="F797" s="202"/>
    </row>
    <row r="798" spans="5:6">
      <c r="E798" s="596"/>
      <c r="F798" s="202"/>
    </row>
    <row r="799" spans="5:6">
      <c r="E799" s="596"/>
      <c r="F799" s="202"/>
    </row>
    <row r="800" spans="5:6">
      <c r="E800" s="596"/>
      <c r="F800" s="202"/>
    </row>
    <row r="801" spans="5:6">
      <c r="E801" s="596"/>
      <c r="F801" s="202"/>
    </row>
    <row r="802" spans="5:6">
      <c r="E802" s="596"/>
      <c r="F802" s="202"/>
    </row>
    <row r="803" spans="5:6">
      <c r="E803" s="596"/>
      <c r="F803" s="202"/>
    </row>
    <row r="804" spans="5:6">
      <c r="E804" s="596"/>
      <c r="F804" s="202"/>
    </row>
    <row r="805" spans="5:6">
      <c r="E805" s="596"/>
      <c r="F805" s="202"/>
    </row>
    <row r="806" spans="5:6">
      <c r="E806" s="596"/>
      <c r="F806" s="202"/>
    </row>
    <row r="807" spans="5:6">
      <c r="E807" s="596"/>
      <c r="F807" s="202"/>
    </row>
    <row r="808" spans="5:6">
      <c r="E808" s="596"/>
      <c r="F808" s="202"/>
    </row>
    <row r="809" spans="5:6">
      <c r="E809" s="596"/>
      <c r="F809" s="202"/>
    </row>
    <row r="810" spans="5:6">
      <c r="E810" s="596"/>
      <c r="F810" s="202"/>
    </row>
    <row r="811" spans="5:6">
      <c r="E811" s="596"/>
      <c r="F811" s="202"/>
    </row>
    <row r="812" spans="5:6">
      <c r="E812" s="596"/>
      <c r="F812" s="202"/>
    </row>
    <row r="813" spans="5:6">
      <c r="E813" s="596"/>
      <c r="F813" s="202"/>
    </row>
    <row r="814" spans="5:6">
      <c r="E814" s="596"/>
      <c r="F814" s="202"/>
    </row>
    <row r="815" spans="5:6">
      <c r="E815" s="596"/>
      <c r="F815" s="202"/>
    </row>
    <row r="816" spans="5:6">
      <c r="E816" s="596"/>
      <c r="F816" s="202"/>
    </row>
    <row r="817" spans="5:6">
      <c r="E817" s="596"/>
      <c r="F817" s="202"/>
    </row>
    <row r="818" spans="5:6">
      <c r="E818" s="596"/>
      <c r="F818" s="202"/>
    </row>
    <row r="819" spans="5:6">
      <c r="E819" s="596"/>
      <c r="F819" s="202"/>
    </row>
    <row r="820" spans="5:6">
      <c r="E820" s="596"/>
      <c r="F820" s="202"/>
    </row>
    <row r="821" spans="5:6">
      <c r="E821" s="596"/>
      <c r="F821" s="202"/>
    </row>
    <row r="822" spans="5:6">
      <c r="E822" s="596"/>
      <c r="F822" s="202"/>
    </row>
    <row r="823" spans="5:6">
      <c r="E823" s="596"/>
      <c r="F823" s="202"/>
    </row>
    <row r="824" spans="5:6">
      <c r="E824" s="596"/>
      <c r="F824" s="202"/>
    </row>
    <row r="825" spans="5:6">
      <c r="E825" s="596"/>
      <c r="F825" s="202"/>
    </row>
    <row r="826" spans="5:6">
      <c r="E826" s="596"/>
      <c r="F826" s="202"/>
    </row>
    <row r="827" spans="5:6">
      <c r="E827" s="596"/>
      <c r="F827" s="202"/>
    </row>
    <row r="828" spans="5:6">
      <c r="E828" s="596"/>
      <c r="F828" s="202"/>
    </row>
    <row r="829" spans="5:6">
      <c r="E829" s="596"/>
      <c r="F829" s="202"/>
    </row>
    <row r="830" spans="5:6">
      <c r="E830" s="596"/>
      <c r="F830" s="202"/>
    </row>
    <row r="831" spans="5:6">
      <c r="E831" s="596"/>
      <c r="F831" s="202"/>
    </row>
    <row r="832" spans="5:6">
      <c r="E832" s="596"/>
      <c r="F832" s="202"/>
    </row>
    <row r="833" spans="5:6">
      <c r="E833" s="596"/>
      <c r="F833" s="202"/>
    </row>
    <row r="834" spans="5:6">
      <c r="E834" s="596"/>
      <c r="F834" s="202"/>
    </row>
    <row r="835" spans="5:6">
      <c r="E835" s="596"/>
      <c r="F835" s="202"/>
    </row>
    <row r="836" spans="5:6">
      <c r="E836" s="596"/>
      <c r="F836" s="202"/>
    </row>
    <row r="837" spans="5:6">
      <c r="E837" s="596"/>
      <c r="F837" s="202"/>
    </row>
    <row r="838" spans="5:6">
      <c r="E838" s="596"/>
      <c r="F838" s="202"/>
    </row>
    <row r="839" spans="5:6">
      <c r="E839" s="596"/>
      <c r="F839" s="202"/>
    </row>
    <row r="840" spans="5:6">
      <c r="E840" s="596"/>
      <c r="F840" s="202"/>
    </row>
    <row r="841" spans="5:6">
      <c r="E841" s="596"/>
      <c r="F841" s="202"/>
    </row>
    <row r="842" spans="5:6">
      <c r="E842" s="596"/>
      <c r="F842" s="202"/>
    </row>
    <row r="843" spans="5:6">
      <c r="E843" s="596"/>
      <c r="F843" s="202"/>
    </row>
    <row r="844" spans="5:6">
      <c r="E844" s="596"/>
      <c r="F844" s="202"/>
    </row>
    <row r="845" spans="5:6">
      <c r="E845" s="596"/>
      <c r="F845" s="202"/>
    </row>
    <row r="846" spans="5:6">
      <c r="E846" s="596"/>
      <c r="F846" s="202"/>
    </row>
    <row r="847" spans="5:6">
      <c r="E847" s="596"/>
      <c r="F847" s="202"/>
    </row>
    <row r="848" spans="5:6">
      <c r="E848" s="596"/>
      <c r="F848" s="202"/>
    </row>
    <row r="849" spans="5:6">
      <c r="E849" s="596"/>
      <c r="F849" s="202"/>
    </row>
    <row r="850" spans="5:6">
      <c r="E850" s="596"/>
      <c r="F850" s="202"/>
    </row>
    <row r="851" spans="5:6">
      <c r="E851" s="596"/>
      <c r="F851" s="202"/>
    </row>
    <row r="852" spans="5:6">
      <c r="E852" s="596"/>
      <c r="F852" s="202"/>
    </row>
    <row r="853" spans="5:6">
      <c r="E853" s="596"/>
      <c r="F853" s="202"/>
    </row>
    <row r="854" spans="5:6">
      <c r="E854" s="596"/>
      <c r="F854" s="202"/>
    </row>
    <row r="855" spans="5:6">
      <c r="E855" s="596"/>
      <c r="F855" s="202"/>
    </row>
    <row r="856" spans="5:6">
      <c r="E856" s="596"/>
      <c r="F856" s="202"/>
    </row>
    <row r="857" spans="5:6">
      <c r="E857" s="596"/>
      <c r="F857" s="202"/>
    </row>
    <row r="858" spans="5:6">
      <c r="E858" s="596"/>
      <c r="F858" s="202"/>
    </row>
    <row r="859" spans="5:6">
      <c r="E859" s="596"/>
      <c r="F859" s="202"/>
    </row>
    <row r="860" spans="5:6">
      <c r="E860" s="596"/>
      <c r="F860" s="202"/>
    </row>
    <row r="861" spans="5:6">
      <c r="E861" s="596"/>
      <c r="F861" s="202"/>
    </row>
    <row r="862" spans="5:6">
      <c r="E862" s="596"/>
      <c r="F862" s="202"/>
    </row>
    <row r="863" spans="5:6">
      <c r="E863" s="596"/>
      <c r="F863" s="202"/>
    </row>
    <row r="864" spans="5:6">
      <c r="E864" s="596"/>
      <c r="F864" s="202"/>
    </row>
    <row r="865" spans="5:6">
      <c r="E865" s="596"/>
      <c r="F865" s="202"/>
    </row>
    <row r="866" spans="5:6">
      <c r="E866" s="596"/>
      <c r="F866" s="202"/>
    </row>
    <row r="867" spans="5:6">
      <c r="E867" s="596"/>
      <c r="F867" s="202"/>
    </row>
    <row r="868" spans="5:6">
      <c r="E868" s="596"/>
      <c r="F868" s="202"/>
    </row>
    <row r="869" spans="5:6">
      <c r="E869" s="596"/>
      <c r="F869" s="202"/>
    </row>
    <row r="870" spans="5:6">
      <c r="E870" s="596"/>
      <c r="F870" s="202"/>
    </row>
    <row r="871" spans="5:6">
      <c r="E871" s="596"/>
      <c r="F871" s="202"/>
    </row>
    <row r="872" spans="5:6">
      <c r="E872" s="596"/>
      <c r="F872" s="202"/>
    </row>
    <row r="873" spans="5:6">
      <c r="E873" s="596"/>
      <c r="F873" s="202"/>
    </row>
    <row r="874" spans="5:6">
      <c r="E874" s="596"/>
      <c r="F874" s="202"/>
    </row>
    <row r="875" spans="5:6">
      <c r="E875" s="596"/>
      <c r="F875" s="202"/>
    </row>
    <row r="876" spans="5:6">
      <c r="E876" s="596"/>
      <c r="F876" s="202"/>
    </row>
    <row r="877" spans="5:6">
      <c r="E877" s="596"/>
      <c r="F877" s="202"/>
    </row>
    <row r="878" spans="5:6">
      <c r="E878" s="596"/>
      <c r="F878" s="202"/>
    </row>
    <row r="879" spans="5:6">
      <c r="E879" s="596"/>
      <c r="F879" s="202"/>
    </row>
    <row r="880" spans="5:6">
      <c r="E880" s="596"/>
      <c r="F880" s="202"/>
    </row>
    <row r="881" spans="5:6">
      <c r="E881" s="596"/>
      <c r="F881" s="202"/>
    </row>
    <row r="882" spans="5:6">
      <c r="E882" s="596"/>
      <c r="F882" s="202"/>
    </row>
    <row r="883" spans="5:6">
      <c r="E883" s="596"/>
      <c r="F883" s="202"/>
    </row>
    <row r="884" spans="5:6">
      <c r="E884" s="596"/>
      <c r="F884" s="202"/>
    </row>
    <row r="885" spans="5:6">
      <c r="E885" s="596"/>
      <c r="F885" s="202"/>
    </row>
    <row r="886" spans="5:6">
      <c r="E886" s="596"/>
      <c r="F886" s="202"/>
    </row>
    <row r="887" spans="5:6">
      <c r="E887" s="596"/>
      <c r="F887" s="202"/>
    </row>
    <row r="888" spans="5:6">
      <c r="E888" s="596"/>
      <c r="F888" s="202"/>
    </row>
    <row r="889" spans="5:6">
      <c r="E889" s="596"/>
      <c r="F889" s="202"/>
    </row>
    <row r="890" spans="5:6">
      <c r="E890" s="596"/>
      <c r="F890" s="202"/>
    </row>
    <row r="891" spans="5:6">
      <c r="E891" s="596"/>
      <c r="F891" s="202"/>
    </row>
    <row r="892" spans="5:6">
      <c r="E892" s="596"/>
      <c r="F892" s="202"/>
    </row>
    <row r="893" spans="5:6">
      <c r="E893" s="596"/>
      <c r="F893" s="202"/>
    </row>
    <row r="894" spans="5:6">
      <c r="E894" s="596"/>
      <c r="F894" s="202"/>
    </row>
    <row r="895" spans="5:6">
      <c r="E895" s="596"/>
      <c r="F895" s="202"/>
    </row>
    <row r="896" spans="5:6">
      <c r="E896" s="596"/>
      <c r="F896" s="202"/>
    </row>
    <row r="897" spans="5:6">
      <c r="E897" s="596"/>
      <c r="F897" s="202"/>
    </row>
    <row r="898" spans="5:6">
      <c r="E898" s="596"/>
      <c r="F898" s="202"/>
    </row>
    <row r="899" spans="5:6">
      <c r="E899" s="596"/>
      <c r="F899" s="202"/>
    </row>
    <row r="900" spans="5:6">
      <c r="E900" s="596"/>
      <c r="F900" s="202"/>
    </row>
    <row r="901" spans="5:6">
      <c r="E901" s="596"/>
      <c r="F901" s="202"/>
    </row>
    <row r="902" spans="5:6">
      <c r="E902" s="596"/>
      <c r="F902" s="202"/>
    </row>
    <row r="903" spans="5:6">
      <c r="E903" s="596"/>
      <c r="F903" s="202"/>
    </row>
    <row r="904" spans="5:6">
      <c r="E904" s="596"/>
      <c r="F904" s="202"/>
    </row>
    <row r="905" spans="5:6">
      <c r="E905" s="596"/>
      <c r="F905" s="202"/>
    </row>
    <row r="906" spans="5:6">
      <c r="E906" s="596"/>
      <c r="F906" s="202"/>
    </row>
    <row r="907" spans="5:6">
      <c r="E907" s="596"/>
      <c r="F907" s="202"/>
    </row>
    <row r="908" spans="5:6">
      <c r="E908" s="596"/>
      <c r="F908" s="202"/>
    </row>
    <row r="909" spans="5:6">
      <c r="E909" s="596"/>
      <c r="F909" s="202"/>
    </row>
    <row r="910" spans="5:6">
      <c r="E910" s="596"/>
      <c r="F910" s="202"/>
    </row>
    <row r="911" spans="5:6">
      <c r="E911" s="596"/>
      <c r="F911" s="202"/>
    </row>
    <row r="912" spans="5:6">
      <c r="E912" s="596"/>
      <c r="F912" s="202"/>
    </row>
    <row r="913" spans="5:6">
      <c r="E913" s="596"/>
      <c r="F913" s="202"/>
    </row>
    <row r="914" spans="5:6">
      <c r="E914" s="596"/>
      <c r="F914" s="202"/>
    </row>
    <row r="915" spans="5:6">
      <c r="E915" s="596"/>
      <c r="F915" s="202"/>
    </row>
    <row r="916" spans="5:6">
      <c r="E916" s="596"/>
      <c r="F916" s="202"/>
    </row>
    <row r="917" spans="5:6">
      <c r="E917" s="596"/>
      <c r="F917" s="202"/>
    </row>
    <row r="918" spans="5:6">
      <c r="E918" s="596"/>
      <c r="F918" s="202"/>
    </row>
    <row r="919" spans="5:6">
      <c r="E919" s="596"/>
      <c r="F919" s="202"/>
    </row>
    <row r="920" spans="5:6">
      <c r="E920" s="596"/>
      <c r="F920" s="202"/>
    </row>
    <row r="921" spans="5:6">
      <c r="E921" s="596"/>
      <c r="F921" s="202"/>
    </row>
    <row r="922" spans="5:6">
      <c r="E922" s="596"/>
      <c r="F922" s="202"/>
    </row>
    <row r="923" spans="5:6">
      <c r="E923" s="596"/>
      <c r="F923" s="202"/>
    </row>
    <row r="924" spans="5:6">
      <c r="E924" s="596"/>
      <c r="F924" s="202"/>
    </row>
    <row r="925" spans="5:6">
      <c r="E925" s="596"/>
      <c r="F925" s="202"/>
    </row>
    <row r="926" spans="5:6">
      <c r="E926" s="596"/>
      <c r="F926" s="202"/>
    </row>
    <row r="927" spans="5:6">
      <c r="E927" s="596"/>
      <c r="F927" s="202"/>
    </row>
    <row r="928" spans="5:6">
      <c r="E928" s="596"/>
      <c r="F928" s="202"/>
    </row>
    <row r="929" spans="5:6">
      <c r="E929" s="596"/>
      <c r="F929" s="202"/>
    </row>
    <row r="930" spans="5:6">
      <c r="E930" s="596"/>
      <c r="F930" s="202"/>
    </row>
    <row r="931" spans="5:6">
      <c r="E931" s="596"/>
      <c r="F931" s="202"/>
    </row>
    <row r="932" spans="5:6">
      <c r="E932" s="596"/>
      <c r="F932" s="202"/>
    </row>
    <row r="933" spans="5:6">
      <c r="E933" s="596"/>
      <c r="F933" s="202"/>
    </row>
    <row r="934" spans="5:6">
      <c r="E934" s="596"/>
      <c r="F934" s="202"/>
    </row>
    <row r="935" spans="5:6">
      <c r="E935" s="596"/>
      <c r="F935" s="202"/>
    </row>
    <row r="936" spans="5:6">
      <c r="E936" s="596"/>
      <c r="F936" s="202"/>
    </row>
    <row r="937" spans="5:6">
      <c r="E937" s="596"/>
      <c r="F937" s="202"/>
    </row>
    <row r="938" spans="5:6">
      <c r="E938" s="596"/>
      <c r="F938" s="202"/>
    </row>
    <row r="939" spans="5:6">
      <c r="E939" s="596"/>
      <c r="F939" s="202"/>
    </row>
    <row r="940" spans="5:6">
      <c r="E940" s="596"/>
      <c r="F940" s="202"/>
    </row>
    <row r="941" spans="5:6">
      <c r="E941" s="596"/>
      <c r="F941" s="202"/>
    </row>
    <row r="942" spans="5:6">
      <c r="E942" s="596"/>
      <c r="F942" s="202"/>
    </row>
    <row r="943" spans="5:6">
      <c r="E943" s="596"/>
      <c r="F943" s="202"/>
    </row>
    <row r="944" spans="5:6">
      <c r="E944" s="596"/>
      <c r="F944" s="202"/>
    </row>
    <row r="945" spans="5:6">
      <c r="E945" s="596"/>
      <c r="F945" s="202"/>
    </row>
    <row r="946" spans="5:6">
      <c r="E946" s="596"/>
      <c r="F946" s="202"/>
    </row>
    <row r="947" spans="5:6">
      <c r="E947" s="596"/>
      <c r="F947" s="202"/>
    </row>
    <row r="948" spans="5:6">
      <c r="E948" s="596"/>
      <c r="F948" s="202"/>
    </row>
    <row r="949" spans="5:6">
      <c r="E949" s="596"/>
      <c r="F949" s="202"/>
    </row>
    <row r="950" spans="5:6">
      <c r="E950" s="596"/>
      <c r="F950" s="202"/>
    </row>
    <row r="951" spans="5:6">
      <c r="E951" s="596"/>
      <c r="F951" s="202"/>
    </row>
    <row r="952" spans="5:6">
      <c r="E952" s="596"/>
      <c r="F952" s="202"/>
    </row>
    <row r="953" spans="5:6">
      <c r="E953" s="596"/>
      <c r="F953" s="202"/>
    </row>
    <row r="954" spans="5:6">
      <c r="E954" s="596"/>
      <c r="F954" s="202"/>
    </row>
    <row r="955" spans="5:6">
      <c r="E955" s="596"/>
      <c r="F955" s="202"/>
    </row>
    <row r="956" spans="5:6">
      <c r="E956" s="596"/>
      <c r="F956" s="202"/>
    </row>
    <row r="957" spans="5:6">
      <c r="E957" s="596"/>
      <c r="F957" s="202"/>
    </row>
    <row r="958" spans="5:6">
      <c r="E958" s="596"/>
      <c r="F958" s="202"/>
    </row>
    <row r="959" spans="5:6">
      <c r="E959" s="596"/>
      <c r="F959" s="202"/>
    </row>
    <row r="960" spans="5:6">
      <c r="E960" s="596"/>
      <c r="F960" s="202"/>
    </row>
    <row r="961" spans="5:6">
      <c r="E961" s="596"/>
      <c r="F961" s="202"/>
    </row>
    <row r="962" spans="5:6">
      <c r="E962" s="596"/>
      <c r="F962" s="202"/>
    </row>
    <row r="963" spans="5:6">
      <c r="E963" s="596"/>
      <c r="F963" s="202"/>
    </row>
    <row r="964" spans="5:6">
      <c r="E964" s="596"/>
      <c r="F964" s="202"/>
    </row>
    <row r="965" spans="5:6">
      <c r="E965" s="596"/>
      <c r="F965" s="202"/>
    </row>
    <row r="966" spans="5:6">
      <c r="E966" s="596"/>
      <c r="F966" s="202"/>
    </row>
    <row r="967" spans="5:6">
      <c r="E967" s="596"/>
      <c r="F967" s="202"/>
    </row>
    <row r="968" spans="5:6">
      <c r="E968" s="596"/>
      <c r="F968" s="202"/>
    </row>
    <row r="969" spans="5:6">
      <c r="E969" s="596"/>
      <c r="F969" s="202"/>
    </row>
    <row r="970" spans="5:6">
      <c r="E970" s="596"/>
      <c r="F970" s="202"/>
    </row>
    <row r="971" spans="5:6">
      <c r="E971" s="596"/>
      <c r="F971" s="202"/>
    </row>
    <row r="972" spans="5:6">
      <c r="E972" s="596"/>
      <c r="F972" s="202"/>
    </row>
    <row r="973" spans="5:6">
      <c r="E973" s="596"/>
      <c r="F973" s="202"/>
    </row>
    <row r="974" spans="5:6">
      <c r="E974" s="596"/>
      <c r="F974" s="202"/>
    </row>
    <row r="975" spans="5:6">
      <c r="E975" s="596"/>
      <c r="F975" s="202"/>
    </row>
    <row r="976" spans="5:6">
      <c r="E976" s="596"/>
      <c r="F976" s="202"/>
    </row>
    <row r="977" spans="5:6">
      <c r="E977" s="596"/>
      <c r="F977" s="202"/>
    </row>
    <row r="978" spans="5:6">
      <c r="E978" s="596"/>
      <c r="F978" s="202"/>
    </row>
    <row r="979" spans="5:6">
      <c r="E979" s="596"/>
      <c r="F979" s="202"/>
    </row>
    <row r="980" spans="5:6">
      <c r="E980" s="596"/>
      <c r="F980" s="202"/>
    </row>
    <row r="981" spans="5:6">
      <c r="E981" s="596"/>
      <c r="F981" s="202"/>
    </row>
    <row r="982" spans="5:6">
      <c r="E982" s="596"/>
      <c r="F982" s="202"/>
    </row>
    <row r="983" spans="5:6">
      <c r="E983" s="596"/>
      <c r="F983" s="202"/>
    </row>
    <row r="984" spans="5:6">
      <c r="E984" s="596"/>
      <c r="F984" s="202"/>
    </row>
    <row r="985" spans="5:6">
      <c r="E985" s="596"/>
      <c r="F985" s="202"/>
    </row>
    <row r="986" spans="5:6">
      <c r="E986" s="596"/>
      <c r="F986" s="202"/>
    </row>
    <row r="987" spans="5:6">
      <c r="E987" s="596"/>
      <c r="F987" s="202"/>
    </row>
    <row r="988" spans="5:6">
      <c r="E988" s="596"/>
      <c r="F988" s="202"/>
    </row>
    <row r="989" spans="5:6">
      <c r="E989" s="596"/>
      <c r="F989" s="202"/>
    </row>
    <row r="990" spans="5:6">
      <c r="E990" s="596"/>
      <c r="F990" s="202"/>
    </row>
    <row r="991" spans="5:6">
      <c r="E991" s="596"/>
      <c r="F991" s="202"/>
    </row>
    <row r="992" spans="5:6">
      <c r="E992" s="596"/>
      <c r="F992" s="202"/>
    </row>
    <row r="993" spans="5:6">
      <c r="E993" s="596"/>
      <c r="F993" s="202"/>
    </row>
    <row r="994" spans="5:6">
      <c r="E994" s="596"/>
      <c r="F994" s="202"/>
    </row>
    <row r="995" spans="5:6">
      <c r="E995" s="596"/>
      <c r="F995" s="202"/>
    </row>
    <row r="996" spans="5:6">
      <c r="E996" s="596"/>
      <c r="F996" s="202"/>
    </row>
    <row r="997" spans="5:6">
      <c r="E997" s="596"/>
      <c r="F997" s="202"/>
    </row>
    <row r="998" spans="5:6">
      <c r="E998" s="596"/>
      <c r="F998" s="202"/>
    </row>
    <row r="999" spans="5:6">
      <c r="E999" s="596"/>
      <c r="F999" s="202"/>
    </row>
    <row r="1000" spans="5:6">
      <c r="E1000" s="596"/>
      <c r="F1000" s="202"/>
    </row>
    <row r="1001" spans="5:6">
      <c r="E1001" s="596"/>
      <c r="F1001" s="202"/>
    </row>
    <row r="1002" spans="5:6">
      <c r="E1002" s="596"/>
      <c r="F1002" s="202"/>
    </row>
    <row r="1003" spans="5:6">
      <c r="E1003" s="596"/>
      <c r="F1003" s="202"/>
    </row>
    <row r="1004" spans="5:6">
      <c r="E1004" s="596"/>
      <c r="F1004" s="202"/>
    </row>
    <row r="1005" spans="5:6">
      <c r="E1005" s="596"/>
      <c r="F1005" s="202"/>
    </row>
    <row r="1006" spans="5:6">
      <c r="E1006" s="596"/>
      <c r="F1006" s="202"/>
    </row>
    <row r="1007" spans="5:6">
      <c r="E1007" s="596"/>
      <c r="F1007" s="202"/>
    </row>
    <row r="1008" spans="5:6">
      <c r="E1008" s="596"/>
      <c r="F1008" s="202"/>
    </row>
    <row r="1009" spans="5:6">
      <c r="E1009" s="596"/>
      <c r="F1009" s="202"/>
    </row>
    <row r="1010" spans="5:6">
      <c r="E1010" s="596"/>
      <c r="F1010" s="202"/>
    </row>
    <row r="1011" spans="5:6">
      <c r="E1011" s="596"/>
      <c r="F1011" s="202"/>
    </row>
    <row r="1012" spans="5:6">
      <c r="E1012" s="596"/>
      <c r="F1012" s="202"/>
    </row>
    <row r="1013" spans="5:6">
      <c r="E1013" s="596"/>
      <c r="F1013" s="202"/>
    </row>
    <row r="1014" spans="5:6">
      <c r="E1014" s="596"/>
      <c r="F1014" s="202"/>
    </row>
    <row r="1015" spans="5:6">
      <c r="E1015" s="596"/>
      <c r="F1015" s="202"/>
    </row>
    <row r="1016" spans="5:6">
      <c r="E1016" s="596"/>
      <c r="F1016" s="202"/>
    </row>
    <row r="1017" spans="5:6">
      <c r="E1017" s="596"/>
      <c r="F1017" s="202"/>
    </row>
    <row r="1018" spans="5:6">
      <c r="E1018" s="596"/>
      <c r="F1018" s="202"/>
    </row>
    <row r="1019" spans="5:6">
      <c r="E1019" s="596"/>
      <c r="F1019" s="202"/>
    </row>
    <row r="1020" spans="5:6">
      <c r="E1020" s="596"/>
      <c r="F1020" s="202"/>
    </row>
    <row r="1021" spans="5:6">
      <c r="E1021" s="596"/>
      <c r="F1021" s="202"/>
    </row>
    <row r="1022" spans="5:6">
      <c r="E1022" s="596"/>
      <c r="F1022" s="202"/>
    </row>
    <row r="1023" spans="5:6">
      <c r="E1023" s="596"/>
      <c r="F1023" s="202"/>
    </row>
    <row r="1024" spans="5:6">
      <c r="E1024" s="596"/>
      <c r="F1024" s="202"/>
    </row>
    <row r="1025" spans="5:6">
      <c r="E1025" s="596"/>
      <c r="F1025" s="202"/>
    </row>
    <row r="1026" spans="5:6">
      <c r="E1026" s="596"/>
      <c r="F1026" s="202"/>
    </row>
    <row r="1027" spans="5:6">
      <c r="E1027" s="596"/>
      <c r="F1027" s="202"/>
    </row>
    <row r="1028" spans="5:6">
      <c r="E1028" s="596"/>
      <c r="F1028" s="202"/>
    </row>
    <row r="1029" spans="5:6">
      <c r="E1029" s="596"/>
      <c r="F1029" s="202"/>
    </row>
    <row r="1030" spans="5:6">
      <c r="E1030" s="596"/>
      <c r="F1030" s="202"/>
    </row>
    <row r="1031" spans="5:6">
      <c r="E1031" s="596"/>
      <c r="F1031" s="202"/>
    </row>
    <row r="1032" spans="5:6">
      <c r="E1032" s="596"/>
      <c r="F1032" s="202"/>
    </row>
    <row r="1033" spans="5:6">
      <c r="E1033" s="596"/>
      <c r="F1033" s="202"/>
    </row>
    <row r="1034" spans="5:6">
      <c r="E1034" s="596"/>
      <c r="F1034" s="202"/>
    </row>
    <row r="1035" spans="5:6">
      <c r="E1035" s="596"/>
      <c r="F1035" s="202"/>
    </row>
    <row r="1036" spans="5:6">
      <c r="E1036" s="596"/>
      <c r="F1036" s="202"/>
    </row>
    <row r="1037" spans="5:6">
      <c r="E1037" s="596"/>
      <c r="F1037" s="202"/>
    </row>
    <row r="1038" spans="5:6">
      <c r="E1038" s="596"/>
      <c r="F1038" s="202"/>
    </row>
    <row r="1039" spans="5:6">
      <c r="E1039" s="596"/>
      <c r="F1039" s="202"/>
    </row>
    <row r="1040" spans="5:6">
      <c r="E1040" s="596"/>
      <c r="F1040" s="202"/>
    </row>
    <row r="1041" spans="5:6">
      <c r="E1041" s="596"/>
      <c r="F1041" s="202"/>
    </row>
    <row r="1042" spans="5:6">
      <c r="E1042" s="596"/>
      <c r="F1042" s="202"/>
    </row>
    <row r="1043" spans="5:6">
      <c r="E1043" s="596"/>
      <c r="F1043" s="202"/>
    </row>
    <row r="1044" spans="5:6">
      <c r="E1044" s="596"/>
      <c r="F1044" s="202"/>
    </row>
    <row r="1045" spans="5:6">
      <c r="E1045" s="596"/>
      <c r="F1045" s="202"/>
    </row>
    <row r="1046" spans="5:6">
      <c r="E1046" s="596"/>
      <c r="F1046" s="202"/>
    </row>
    <row r="1047" spans="5:6">
      <c r="E1047" s="596"/>
      <c r="F1047" s="202"/>
    </row>
    <row r="1048" spans="5:6">
      <c r="E1048" s="596"/>
      <c r="F1048" s="202"/>
    </row>
    <row r="1049" spans="5:6">
      <c r="E1049" s="596"/>
      <c r="F1049" s="202"/>
    </row>
    <row r="1050" spans="5:6">
      <c r="E1050" s="596"/>
      <c r="F1050" s="202"/>
    </row>
    <row r="1051" spans="5:6">
      <c r="E1051" s="596"/>
      <c r="F1051" s="202"/>
    </row>
    <row r="1052" spans="5:6">
      <c r="E1052" s="596"/>
      <c r="F1052" s="202"/>
    </row>
    <row r="1053" spans="5:6">
      <c r="E1053" s="596"/>
      <c r="F1053" s="202"/>
    </row>
    <row r="1054" spans="5:6">
      <c r="E1054" s="596"/>
      <c r="F1054" s="202"/>
    </row>
    <row r="1055" spans="5:6">
      <c r="E1055" s="596"/>
      <c r="F1055" s="202"/>
    </row>
    <row r="1056" spans="5:6">
      <c r="E1056" s="596"/>
      <c r="F1056" s="202"/>
    </row>
    <row r="1057" spans="5:6">
      <c r="E1057" s="596"/>
      <c r="F1057" s="202"/>
    </row>
    <row r="1058" spans="5:6">
      <c r="E1058" s="596"/>
      <c r="F1058" s="202"/>
    </row>
    <row r="1059" spans="5:6">
      <c r="E1059" s="596"/>
      <c r="F1059" s="202"/>
    </row>
    <row r="1060" spans="5:6">
      <c r="E1060" s="596"/>
      <c r="F1060" s="202"/>
    </row>
    <row r="1061" spans="5:6">
      <c r="E1061" s="596"/>
      <c r="F1061" s="202"/>
    </row>
    <row r="1062" spans="5:6">
      <c r="E1062" s="596"/>
      <c r="F1062" s="202"/>
    </row>
    <row r="1063" spans="5:6">
      <c r="E1063" s="596"/>
      <c r="F1063" s="202"/>
    </row>
    <row r="1064" spans="5:6">
      <c r="E1064" s="596"/>
      <c r="F1064" s="202"/>
    </row>
    <row r="1065" spans="5:6">
      <c r="E1065" s="596"/>
      <c r="F1065" s="202"/>
    </row>
    <row r="1066" spans="5:6">
      <c r="E1066" s="596"/>
      <c r="F1066" s="202"/>
    </row>
    <row r="1067" spans="5:6">
      <c r="E1067" s="596"/>
      <c r="F1067" s="202"/>
    </row>
    <row r="1068" spans="5:6">
      <c r="E1068" s="596"/>
      <c r="F1068" s="202"/>
    </row>
    <row r="1069" spans="5:6">
      <c r="E1069" s="596"/>
      <c r="F1069" s="202"/>
    </row>
    <row r="1070" spans="5:6">
      <c r="E1070" s="596"/>
      <c r="F1070" s="202"/>
    </row>
    <row r="1071" spans="5:6">
      <c r="E1071" s="596"/>
      <c r="F1071" s="202"/>
    </row>
    <row r="1072" spans="5:6">
      <c r="E1072" s="596"/>
      <c r="F1072" s="202"/>
    </row>
    <row r="1073" spans="5:6">
      <c r="E1073" s="596"/>
      <c r="F1073" s="202"/>
    </row>
    <row r="1074" spans="5:6">
      <c r="E1074" s="596"/>
      <c r="F1074" s="202"/>
    </row>
    <row r="1075" spans="5:6">
      <c r="E1075" s="596"/>
      <c r="F1075" s="202"/>
    </row>
    <row r="1076" spans="5:6">
      <c r="E1076" s="596"/>
      <c r="F1076" s="202"/>
    </row>
    <row r="1077" spans="5:6">
      <c r="E1077" s="596"/>
      <c r="F1077" s="202"/>
    </row>
    <row r="1078" spans="5:6">
      <c r="E1078" s="596"/>
      <c r="F1078" s="202"/>
    </row>
    <row r="1079" spans="5:6">
      <c r="E1079" s="596"/>
      <c r="F1079" s="202"/>
    </row>
    <row r="1080" spans="5:6">
      <c r="E1080" s="596"/>
      <c r="F1080" s="202"/>
    </row>
    <row r="1081" spans="5:6">
      <c r="E1081" s="596"/>
      <c r="F1081" s="202"/>
    </row>
  </sheetData>
  <dataConsolidate/>
  <mergeCells count="24">
    <mergeCell ref="B105:F105"/>
    <mergeCell ref="B110:F110"/>
    <mergeCell ref="B113:F113"/>
    <mergeCell ref="B86:F86"/>
    <mergeCell ref="B13:F13"/>
    <mergeCell ref="B16:F16"/>
    <mergeCell ref="B19:F19"/>
    <mergeCell ref="B22:F22"/>
    <mergeCell ref="B38:F38"/>
    <mergeCell ref="B51:F51"/>
    <mergeCell ref="B59:F59"/>
    <mergeCell ref="B67:F67"/>
    <mergeCell ref="B74:F74"/>
    <mergeCell ref="B79:F79"/>
    <mergeCell ref="B83:F83"/>
    <mergeCell ref="B92:F92"/>
    <mergeCell ref="B95:F95"/>
    <mergeCell ref="B98:F98"/>
    <mergeCell ref="B9:F9"/>
    <mergeCell ref="B1:F1"/>
    <mergeCell ref="B2:F2"/>
    <mergeCell ref="B3:F3"/>
    <mergeCell ref="B4:F4"/>
    <mergeCell ref="B6:B8"/>
  </mergeCells>
  <pageMargins left="0.42" right="0.28000000000000003" top="0.7" bottom="0.55118110236220474" header="0.45" footer="0.27559055118110237"/>
  <pageSetup paperSize="9" scale="58" fitToHeight="11" orientation="portrait" r:id="rId1"/>
  <headerFooter alignWithMargins="0">
    <oddFooter>&amp;Rстр &amp;P из &amp;N</oddFooter>
  </headerFooter>
  <rowBreaks count="1" manualBreakCount="1">
    <brk id="73" min="1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2"/>
  <sheetViews>
    <sheetView showGridLines="0" view="pageBreakPreview" topLeftCell="B1" zoomScale="80" zoomScaleNormal="70" zoomScaleSheetLayoutView="80" zoomScalePageLayoutView="70" workbookViewId="0">
      <selection activeCell="H128" sqref="H128"/>
    </sheetView>
  </sheetViews>
  <sheetFormatPr defaultColWidth="12.7109375" defaultRowHeight="12.75"/>
  <cols>
    <col min="1" max="1" width="7.5703125" style="465" hidden="1" customWidth="1"/>
    <col min="2" max="2" width="107.85546875" style="167" customWidth="1"/>
    <col min="3" max="3" width="14.7109375" style="203" customWidth="1"/>
    <col min="4" max="4" width="14.7109375" style="202" customWidth="1"/>
    <col min="5" max="5" width="14.7109375" style="597" customWidth="1"/>
    <col min="6" max="6" width="14.7109375" style="204" customWidth="1"/>
    <col min="7" max="7" width="31.85546875" style="468" customWidth="1"/>
    <col min="8" max="9" width="24.85546875" style="468" customWidth="1"/>
    <col min="10" max="10" width="24.85546875" style="406" customWidth="1"/>
    <col min="11" max="12" width="24.85546875" style="201" customWidth="1"/>
    <col min="13" max="249" width="9.140625" style="201" customWidth="1"/>
    <col min="250" max="250" width="72.7109375" style="201" customWidth="1"/>
    <col min="251" max="251" width="8.7109375" style="201" customWidth="1"/>
    <col min="252" max="252" width="20.7109375" style="201" customWidth="1"/>
    <col min="253" max="253" width="12.7109375" style="201" customWidth="1"/>
    <col min="254" max="254" width="0" style="201" hidden="1" customWidth="1"/>
    <col min="255" max="255" width="12.7109375" style="201"/>
    <col min="256" max="256" width="100.7109375" style="201" customWidth="1"/>
    <col min="257" max="260" width="14.7109375" style="201" customWidth="1"/>
    <col min="261" max="505" width="9.140625" style="201" customWidth="1"/>
    <col min="506" max="506" width="72.7109375" style="201" customWidth="1"/>
    <col min="507" max="507" width="8.7109375" style="201" customWidth="1"/>
    <col min="508" max="508" width="20.7109375" style="201" customWidth="1"/>
    <col min="509" max="509" width="12.7109375" style="201" customWidth="1"/>
    <col min="510" max="510" width="0" style="201" hidden="1" customWidth="1"/>
    <col min="511" max="511" width="12.7109375" style="201"/>
    <col min="512" max="512" width="100.7109375" style="201" customWidth="1"/>
    <col min="513" max="516" width="14.7109375" style="201" customWidth="1"/>
    <col min="517" max="761" width="9.140625" style="201" customWidth="1"/>
    <col min="762" max="762" width="72.7109375" style="201" customWidth="1"/>
    <col min="763" max="763" width="8.7109375" style="201" customWidth="1"/>
    <col min="764" max="764" width="20.7109375" style="201" customWidth="1"/>
    <col min="765" max="765" width="12.7109375" style="201" customWidth="1"/>
    <col min="766" max="766" width="0" style="201" hidden="1" customWidth="1"/>
    <col min="767" max="767" width="12.7109375" style="201"/>
    <col min="768" max="768" width="100.7109375" style="201" customWidth="1"/>
    <col min="769" max="772" width="14.7109375" style="201" customWidth="1"/>
    <col min="773" max="1017" width="9.140625" style="201" customWidth="1"/>
    <col min="1018" max="1018" width="72.7109375" style="201" customWidth="1"/>
    <col min="1019" max="1019" width="8.7109375" style="201" customWidth="1"/>
    <col min="1020" max="1020" width="20.7109375" style="201" customWidth="1"/>
    <col min="1021" max="1021" width="12.7109375" style="201" customWidth="1"/>
    <col min="1022" max="1022" width="0" style="201" hidden="1" customWidth="1"/>
    <col min="1023" max="1023" width="12.7109375" style="201"/>
    <col min="1024" max="1024" width="100.7109375" style="201" customWidth="1"/>
    <col min="1025" max="1028" width="14.7109375" style="201" customWidth="1"/>
    <col min="1029" max="1273" width="9.140625" style="201" customWidth="1"/>
    <col min="1274" max="1274" width="72.7109375" style="201" customWidth="1"/>
    <col min="1275" max="1275" width="8.7109375" style="201" customWidth="1"/>
    <col min="1276" max="1276" width="20.7109375" style="201" customWidth="1"/>
    <col min="1277" max="1277" width="12.7109375" style="201" customWidth="1"/>
    <col min="1278" max="1278" width="0" style="201" hidden="1" customWidth="1"/>
    <col min="1279" max="1279" width="12.7109375" style="201"/>
    <col min="1280" max="1280" width="100.7109375" style="201" customWidth="1"/>
    <col min="1281" max="1284" width="14.7109375" style="201" customWidth="1"/>
    <col min="1285" max="1529" width="9.140625" style="201" customWidth="1"/>
    <col min="1530" max="1530" width="72.7109375" style="201" customWidth="1"/>
    <col min="1531" max="1531" width="8.7109375" style="201" customWidth="1"/>
    <col min="1532" max="1532" width="20.7109375" style="201" customWidth="1"/>
    <col min="1533" max="1533" width="12.7109375" style="201" customWidth="1"/>
    <col min="1534" max="1534" width="0" style="201" hidden="1" customWidth="1"/>
    <col min="1535" max="1535" width="12.7109375" style="201"/>
    <col min="1536" max="1536" width="100.7109375" style="201" customWidth="1"/>
    <col min="1537" max="1540" width="14.7109375" style="201" customWidth="1"/>
    <col min="1541" max="1785" width="9.140625" style="201" customWidth="1"/>
    <col min="1786" max="1786" width="72.7109375" style="201" customWidth="1"/>
    <col min="1787" max="1787" width="8.7109375" style="201" customWidth="1"/>
    <col min="1788" max="1788" width="20.7109375" style="201" customWidth="1"/>
    <col min="1789" max="1789" width="12.7109375" style="201" customWidth="1"/>
    <col min="1790" max="1790" width="0" style="201" hidden="1" customWidth="1"/>
    <col min="1791" max="1791" width="12.7109375" style="201"/>
    <col min="1792" max="1792" width="100.7109375" style="201" customWidth="1"/>
    <col min="1793" max="1796" width="14.7109375" style="201" customWidth="1"/>
    <col min="1797" max="2041" width="9.140625" style="201" customWidth="1"/>
    <col min="2042" max="2042" width="72.7109375" style="201" customWidth="1"/>
    <col min="2043" max="2043" width="8.7109375" style="201" customWidth="1"/>
    <col min="2044" max="2044" width="20.7109375" style="201" customWidth="1"/>
    <col min="2045" max="2045" width="12.7109375" style="201" customWidth="1"/>
    <col min="2046" max="2046" width="0" style="201" hidden="1" customWidth="1"/>
    <col min="2047" max="2047" width="12.7109375" style="201"/>
    <col min="2048" max="2048" width="100.7109375" style="201" customWidth="1"/>
    <col min="2049" max="2052" width="14.7109375" style="201" customWidth="1"/>
    <col min="2053" max="2297" width="9.140625" style="201" customWidth="1"/>
    <col min="2298" max="2298" width="72.7109375" style="201" customWidth="1"/>
    <col min="2299" max="2299" width="8.7109375" style="201" customWidth="1"/>
    <col min="2300" max="2300" width="20.7109375" style="201" customWidth="1"/>
    <col min="2301" max="2301" width="12.7109375" style="201" customWidth="1"/>
    <col min="2302" max="2302" width="0" style="201" hidden="1" customWidth="1"/>
    <col min="2303" max="2303" width="12.7109375" style="201"/>
    <col min="2304" max="2304" width="100.7109375" style="201" customWidth="1"/>
    <col min="2305" max="2308" width="14.7109375" style="201" customWidth="1"/>
    <col min="2309" max="2553" width="9.140625" style="201" customWidth="1"/>
    <col min="2554" max="2554" width="72.7109375" style="201" customWidth="1"/>
    <col min="2555" max="2555" width="8.7109375" style="201" customWidth="1"/>
    <col min="2556" max="2556" width="20.7109375" style="201" customWidth="1"/>
    <col min="2557" max="2557" width="12.7109375" style="201" customWidth="1"/>
    <col min="2558" max="2558" width="0" style="201" hidden="1" customWidth="1"/>
    <col min="2559" max="2559" width="12.7109375" style="201"/>
    <col min="2560" max="2560" width="100.7109375" style="201" customWidth="1"/>
    <col min="2561" max="2564" width="14.7109375" style="201" customWidth="1"/>
    <col min="2565" max="2809" width="9.140625" style="201" customWidth="1"/>
    <col min="2810" max="2810" width="72.7109375" style="201" customWidth="1"/>
    <col min="2811" max="2811" width="8.7109375" style="201" customWidth="1"/>
    <col min="2812" max="2812" width="20.7109375" style="201" customWidth="1"/>
    <col min="2813" max="2813" width="12.7109375" style="201" customWidth="1"/>
    <col min="2814" max="2814" width="0" style="201" hidden="1" customWidth="1"/>
    <col min="2815" max="2815" width="12.7109375" style="201"/>
    <col min="2816" max="2816" width="100.7109375" style="201" customWidth="1"/>
    <col min="2817" max="2820" width="14.7109375" style="201" customWidth="1"/>
    <col min="2821" max="3065" width="9.140625" style="201" customWidth="1"/>
    <col min="3066" max="3066" width="72.7109375" style="201" customWidth="1"/>
    <col min="3067" max="3067" width="8.7109375" style="201" customWidth="1"/>
    <col min="3068" max="3068" width="20.7109375" style="201" customWidth="1"/>
    <col min="3069" max="3069" width="12.7109375" style="201" customWidth="1"/>
    <col min="3070" max="3070" width="0" style="201" hidden="1" customWidth="1"/>
    <col min="3071" max="3071" width="12.7109375" style="201"/>
    <col min="3072" max="3072" width="100.7109375" style="201" customWidth="1"/>
    <col min="3073" max="3076" width="14.7109375" style="201" customWidth="1"/>
    <col min="3077" max="3321" width="9.140625" style="201" customWidth="1"/>
    <col min="3322" max="3322" width="72.7109375" style="201" customWidth="1"/>
    <col min="3323" max="3323" width="8.7109375" style="201" customWidth="1"/>
    <col min="3324" max="3324" width="20.7109375" style="201" customWidth="1"/>
    <col min="3325" max="3325" width="12.7109375" style="201" customWidth="1"/>
    <col min="3326" max="3326" width="0" style="201" hidden="1" customWidth="1"/>
    <col min="3327" max="3327" width="12.7109375" style="201"/>
    <col min="3328" max="3328" width="100.7109375" style="201" customWidth="1"/>
    <col min="3329" max="3332" width="14.7109375" style="201" customWidth="1"/>
    <col min="3333" max="3577" width="9.140625" style="201" customWidth="1"/>
    <col min="3578" max="3578" width="72.7109375" style="201" customWidth="1"/>
    <col min="3579" max="3579" width="8.7109375" style="201" customWidth="1"/>
    <col min="3580" max="3580" width="20.7109375" style="201" customWidth="1"/>
    <col min="3581" max="3581" width="12.7109375" style="201" customWidth="1"/>
    <col min="3582" max="3582" width="0" style="201" hidden="1" customWidth="1"/>
    <col min="3583" max="3583" width="12.7109375" style="201"/>
    <col min="3584" max="3584" width="100.7109375" style="201" customWidth="1"/>
    <col min="3585" max="3588" width="14.7109375" style="201" customWidth="1"/>
    <col min="3589" max="3833" width="9.140625" style="201" customWidth="1"/>
    <col min="3834" max="3834" width="72.7109375" style="201" customWidth="1"/>
    <col min="3835" max="3835" width="8.7109375" style="201" customWidth="1"/>
    <col min="3836" max="3836" width="20.7109375" style="201" customWidth="1"/>
    <col min="3837" max="3837" width="12.7109375" style="201" customWidth="1"/>
    <col min="3838" max="3838" width="0" style="201" hidden="1" customWidth="1"/>
    <col min="3839" max="3839" width="12.7109375" style="201"/>
    <col min="3840" max="3840" width="100.7109375" style="201" customWidth="1"/>
    <col min="3841" max="3844" width="14.7109375" style="201" customWidth="1"/>
    <col min="3845" max="4089" width="9.140625" style="201" customWidth="1"/>
    <col min="4090" max="4090" width="72.7109375" style="201" customWidth="1"/>
    <col min="4091" max="4091" width="8.7109375" style="201" customWidth="1"/>
    <col min="4092" max="4092" width="20.7109375" style="201" customWidth="1"/>
    <col min="4093" max="4093" width="12.7109375" style="201" customWidth="1"/>
    <col min="4094" max="4094" width="0" style="201" hidden="1" customWidth="1"/>
    <col min="4095" max="4095" width="12.7109375" style="201"/>
    <col min="4096" max="4096" width="100.7109375" style="201" customWidth="1"/>
    <col min="4097" max="4100" width="14.7109375" style="201" customWidth="1"/>
    <col min="4101" max="4345" width="9.140625" style="201" customWidth="1"/>
    <col min="4346" max="4346" width="72.7109375" style="201" customWidth="1"/>
    <col min="4347" max="4347" width="8.7109375" style="201" customWidth="1"/>
    <col min="4348" max="4348" width="20.7109375" style="201" customWidth="1"/>
    <col min="4349" max="4349" width="12.7109375" style="201" customWidth="1"/>
    <col min="4350" max="4350" width="0" style="201" hidden="1" customWidth="1"/>
    <col min="4351" max="4351" width="12.7109375" style="201"/>
    <col min="4352" max="4352" width="100.7109375" style="201" customWidth="1"/>
    <col min="4353" max="4356" width="14.7109375" style="201" customWidth="1"/>
    <col min="4357" max="4601" width="9.140625" style="201" customWidth="1"/>
    <col min="4602" max="4602" width="72.7109375" style="201" customWidth="1"/>
    <col min="4603" max="4603" width="8.7109375" style="201" customWidth="1"/>
    <col min="4604" max="4604" width="20.7109375" style="201" customWidth="1"/>
    <col min="4605" max="4605" width="12.7109375" style="201" customWidth="1"/>
    <col min="4606" max="4606" width="0" style="201" hidden="1" customWidth="1"/>
    <col min="4607" max="4607" width="12.7109375" style="201"/>
    <col min="4608" max="4608" width="100.7109375" style="201" customWidth="1"/>
    <col min="4609" max="4612" width="14.7109375" style="201" customWidth="1"/>
    <col min="4613" max="4857" width="9.140625" style="201" customWidth="1"/>
    <col min="4858" max="4858" width="72.7109375" style="201" customWidth="1"/>
    <col min="4859" max="4859" width="8.7109375" style="201" customWidth="1"/>
    <col min="4860" max="4860" width="20.7109375" style="201" customWidth="1"/>
    <col min="4861" max="4861" width="12.7109375" style="201" customWidth="1"/>
    <col min="4862" max="4862" width="0" style="201" hidden="1" customWidth="1"/>
    <col min="4863" max="4863" width="12.7109375" style="201"/>
    <col min="4864" max="4864" width="100.7109375" style="201" customWidth="1"/>
    <col min="4865" max="4868" width="14.7109375" style="201" customWidth="1"/>
    <col min="4869" max="5113" width="9.140625" style="201" customWidth="1"/>
    <col min="5114" max="5114" width="72.7109375" style="201" customWidth="1"/>
    <col min="5115" max="5115" width="8.7109375" style="201" customWidth="1"/>
    <col min="5116" max="5116" width="20.7109375" style="201" customWidth="1"/>
    <col min="5117" max="5117" width="12.7109375" style="201" customWidth="1"/>
    <col min="5118" max="5118" width="0" style="201" hidden="1" customWidth="1"/>
    <col min="5119" max="5119" width="12.7109375" style="201"/>
    <col min="5120" max="5120" width="100.7109375" style="201" customWidth="1"/>
    <col min="5121" max="5124" width="14.7109375" style="201" customWidth="1"/>
    <col min="5125" max="5369" width="9.140625" style="201" customWidth="1"/>
    <col min="5370" max="5370" width="72.7109375" style="201" customWidth="1"/>
    <col min="5371" max="5371" width="8.7109375" style="201" customWidth="1"/>
    <col min="5372" max="5372" width="20.7109375" style="201" customWidth="1"/>
    <col min="5373" max="5373" width="12.7109375" style="201" customWidth="1"/>
    <col min="5374" max="5374" width="0" style="201" hidden="1" customWidth="1"/>
    <col min="5375" max="5375" width="12.7109375" style="201"/>
    <col min="5376" max="5376" width="100.7109375" style="201" customWidth="1"/>
    <col min="5377" max="5380" width="14.7109375" style="201" customWidth="1"/>
    <col min="5381" max="5625" width="9.140625" style="201" customWidth="1"/>
    <col min="5626" max="5626" width="72.7109375" style="201" customWidth="1"/>
    <col min="5627" max="5627" width="8.7109375" style="201" customWidth="1"/>
    <col min="5628" max="5628" width="20.7109375" style="201" customWidth="1"/>
    <col min="5629" max="5629" width="12.7109375" style="201" customWidth="1"/>
    <col min="5630" max="5630" width="0" style="201" hidden="1" customWidth="1"/>
    <col min="5631" max="5631" width="12.7109375" style="201"/>
    <col min="5632" max="5632" width="100.7109375" style="201" customWidth="1"/>
    <col min="5633" max="5636" width="14.7109375" style="201" customWidth="1"/>
    <col min="5637" max="5881" width="9.140625" style="201" customWidth="1"/>
    <col min="5882" max="5882" width="72.7109375" style="201" customWidth="1"/>
    <col min="5883" max="5883" width="8.7109375" style="201" customWidth="1"/>
    <col min="5884" max="5884" width="20.7109375" style="201" customWidth="1"/>
    <col min="5885" max="5885" width="12.7109375" style="201" customWidth="1"/>
    <col min="5886" max="5886" width="0" style="201" hidden="1" customWidth="1"/>
    <col min="5887" max="5887" width="12.7109375" style="201"/>
    <col min="5888" max="5888" width="100.7109375" style="201" customWidth="1"/>
    <col min="5889" max="5892" width="14.7109375" style="201" customWidth="1"/>
    <col min="5893" max="6137" width="9.140625" style="201" customWidth="1"/>
    <col min="6138" max="6138" width="72.7109375" style="201" customWidth="1"/>
    <col min="6139" max="6139" width="8.7109375" style="201" customWidth="1"/>
    <col min="6140" max="6140" width="20.7109375" style="201" customWidth="1"/>
    <col min="6141" max="6141" width="12.7109375" style="201" customWidth="1"/>
    <col min="6142" max="6142" width="0" style="201" hidden="1" customWidth="1"/>
    <col min="6143" max="6143" width="12.7109375" style="201"/>
    <col min="6144" max="6144" width="100.7109375" style="201" customWidth="1"/>
    <col min="6145" max="6148" width="14.7109375" style="201" customWidth="1"/>
    <col min="6149" max="6393" width="9.140625" style="201" customWidth="1"/>
    <col min="6394" max="6394" width="72.7109375" style="201" customWidth="1"/>
    <col min="6395" max="6395" width="8.7109375" style="201" customWidth="1"/>
    <col min="6396" max="6396" width="20.7109375" style="201" customWidth="1"/>
    <col min="6397" max="6397" width="12.7109375" style="201" customWidth="1"/>
    <col min="6398" max="6398" width="0" style="201" hidden="1" customWidth="1"/>
    <col min="6399" max="6399" width="12.7109375" style="201"/>
    <col min="6400" max="6400" width="100.7109375" style="201" customWidth="1"/>
    <col min="6401" max="6404" width="14.7109375" style="201" customWidth="1"/>
    <col min="6405" max="6649" width="9.140625" style="201" customWidth="1"/>
    <col min="6650" max="6650" width="72.7109375" style="201" customWidth="1"/>
    <col min="6651" max="6651" width="8.7109375" style="201" customWidth="1"/>
    <col min="6652" max="6652" width="20.7109375" style="201" customWidth="1"/>
    <col min="6653" max="6653" width="12.7109375" style="201" customWidth="1"/>
    <col min="6654" max="6654" width="0" style="201" hidden="1" customWidth="1"/>
    <col min="6655" max="6655" width="12.7109375" style="201"/>
    <col min="6656" max="6656" width="100.7109375" style="201" customWidth="1"/>
    <col min="6657" max="6660" width="14.7109375" style="201" customWidth="1"/>
    <col min="6661" max="6905" width="9.140625" style="201" customWidth="1"/>
    <col min="6906" max="6906" width="72.7109375" style="201" customWidth="1"/>
    <col min="6907" max="6907" width="8.7109375" style="201" customWidth="1"/>
    <col min="6908" max="6908" width="20.7109375" style="201" customWidth="1"/>
    <col min="6909" max="6909" width="12.7109375" style="201" customWidth="1"/>
    <col min="6910" max="6910" width="0" style="201" hidden="1" customWidth="1"/>
    <col min="6911" max="6911" width="12.7109375" style="201"/>
    <col min="6912" max="6912" width="100.7109375" style="201" customWidth="1"/>
    <col min="6913" max="6916" width="14.7109375" style="201" customWidth="1"/>
    <col min="6917" max="7161" width="9.140625" style="201" customWidth="1"/>
    <col min="7162" max="7162" width="72.7109375" style="201" customWidth="1"/>
    <col min="7163" max="7163" width="8.7109375" style="201" customWidth="1"/>
    <col min="7164" max="7164" width="20.7109375" style="201" customWidth="1"/>
    <col min="7165" max="7165" width="12.7109375" style="201" customWidth="1"/>
    <col min="7166" max="7166" width="0" style="201" hidden="1" customWidth="1"/>
    <col min="7167" max="7167" width="12.7109375" style="201"/>
    <col min="7168" max="7168" width="100.7109375" style="201" customWidth="1"/>
    <col min="7169" max="7172" width="14.7109375" style="201" customWidth="1"/>
    <col min="7173" max="7417" width="9.140625" style="201" customWidth="1"/>
    <col min="7418" max="7418" width="72.7109375" style="201" customWidth="1"/>
    <col min="7419" max="7419" width="8.7109375" style="201" customWidth="1"/>
    <col min="7420" max="7420" width="20.7109375" style="201" customWidth="1"/>
    <col min="7421" max="7421" width="12.7109375" style="201" customWidth="1"/>
    <col min="7422" max="7422" width="0" style="201" hidden="1" customWidth="1"/>
    <col min="7423" max="7423" width="12.7109375" style="201"/>
    <col min="7424" max="7424" width="100.7109375" style="201" customWidth="1"/>
    <col min="7425" max="7428" width="14.7109375" style="201" customWidth="1"/>
    <col min="7429" max="7673" width="9.140625" style="201" customWidth="1"/>
    <col min="7674" max="7674" width="72.7109375" style="201" customWidth="1"/>
    <col min="7675" max="7675" width="8.7109375" style="201" customWidth="1"/>
    <col min="7676" max="7676" width="20.7109375" style="201" customWidth="1"/>
    <col min="7677" max="7677" width="12.7109375" style="201" customWidth="1"/>
    <col min="7678" max="7678" width="0" style="201" hidden="1" customWidth="1"/>
    <col min="7679" max="7679" width="12.7109375" style="201"/>
    <col min="7680" max="7680" width="100.7109375" style="201" customWidth="1"/>
    <col min="7681" max="7684" width="14.7109375" style="201" customWidth="1"/>
    <col min="7685" max="7929" width="9.140625" style="201" customWidth="1"/>
    <col min="7930" max="7930" width="72.7109375" style="201" customWidth="1"/>
    <col min="7931" max="7931" width="8.7109375" style="201" customWidth="1"/>
    <col min="7932" max="7932" width="20.7109375" style="201" customWidth="1"/>
    <col min="7933" max="7933" width="12.7109375" style="201" customWidth="1"/>
    <col min="7934" max="7934" width="0" style="201" hidden="1" customWidth="1"/>
    <col min="7935" max="7935" width="12.7109375" style="201"/>
    <col min="7936" max="7936" width="100.7109375" style="201" customWidth="1"/>
    <col min="7937" max="7940" width="14.7109375" style="201" customWidth="1"/>
    <col min="7941" max="8185" width="9.140625" style="201" customWidth="1"/>
    <col min="8186" max="8186" width="72.7109375" style="201" customWidth="1"/>
    <col min="8187" max="8187" width="8.7109375" style="201" customWidth="1"/>
    <col min="8188" max="8188" width="20.7109375" style="201" customWidth="1"/>
    <col min="8189" max="8189" width="12.7109375" style="201" customWidth="1"/>
    <col min="8190" max="8190" width="0" style="201" hidden="1" customWidth="1"/>
    <col min="8191" max="8191" width="12.7109375" style="201"/>
    <col min="8192" max="8192" width="100.7109375" style="201" customWidth="1"/>
    <col min="8193" max="8196" width="14.7109375" style="201" customWidth="1"/>
    <col min="8197" max="8441" width="9.140625" style="201" customWidth="1"/>
    <col min="8442" max="8442" width="72.7109375" style="201" customWidth="1"/>
    <col min="8443" max="8443" width="8.7109375" style="201" customWidth="1"/>
    <col min="8444" max="8444" width="20.7109375" style="201" customWidth="1"/>
    <col min="8445" max="8445" width="12.7109375" style="201" customWidth="1"/>
    <col min="8446" max="8446" width="0" style="201" hidden="1" customWidth="1"/>
    <col min="8447" max="8447" width="12.7109375" style="201"/>
    <col min="8448" max="8448" width="100.7109375" style="201" customWidth="1"/>
    <col min="8449" max="8452" width="14.7109375" style="201" customWidth="1"/>
    <col min="8453" max="8697" width="9.140625" style="201" customWidth="1"/>
    <col min="8698" max="8698" width="72.7109375" style="201" customWidth="1"/>
    <col min="8699" max="8699" width="8.7109375" style="201" customWidth="1"/>
    <col min="8700" max="8700" width="20.7109375" style="201" customWidth="1"/>
    <col min="8701" max="8701" width="12.7109375" style="201" customWidth="1"/>
    <col min="8702" max="8702" width="0" style="201" hidden="1" customWidth="1"/>
    <col min="8703" max="8703" width="12.7109375" style="201"/>
    <col min="8704" max="8704" width="100.7109375" style="201" customWidth="1"/>
    <col min="8705" max="8708" width="14.7109375" style="201" customWidth="1"/>
    <col min="8709" max="8953" width="9.140625" style="201" customWidth="1"/>
    <col min="8954" max="8954" width="72.7109375" style="201" customWidth="1"/>
    <col min="8955" max="8955" width="8.7109375" style="201" customWidth="1"/>
    <col min="8956" max="8956" width="20.7109375" style="201" customWidth="1"/>
    <col min="8957" max="8957" width="12.7109375" style="201" customWidth="1"/>
    <col min="8958" max="8958" width="0" style="201" hidden="1" customWidth="1"/>
    <col min="8959" max="8959" width="12.7109375" style="201"/>
    <col min="8960" max="8960" width="100.7109375" style="201" customWidth="1"/>
    <col min="8961" max="8964" width="14.7109375" style="201" customWidth="1"/>
    <col min="8965" max="9209" width="9.140625" style="201" customWidth="1"/>
    <col min="9210" max="9210" width="72.7109375" style="201" customWidth="1"/>
    <col min="9211" max="9211" width="8.7109375" style="201" customWidth="1"/>
    <col min="9212" max="9212" width="20.7109375" style="201" customWidth="1"/>
    <col min="9213" max="9213" width="12.7109375" style="201" customWidth="1"/>
    <col min="9214" max="9214" width="0" style="201" hidden="1" customWidth="1"/>
    <col min="9215" max="9215" width="12.7109375" style="201"/>
    <col min="9216" max="9216" width="100.7109375" style="201" customWidth="1"/>
    <col min="9217" max="9220" width="14.7109375" style="201" customWidth="1"/>
    <col min="9221" max="9465" width="9.140625" style="201" customWidth="1"/>
    <col min="9466" max="9466" width="72.7109375" style="201" customWidth="1"/>
    <col min="9467" max="9467" width="8.7109375" style="201" customWidth="1"/>
    <col min="9468" max="9468" width="20.7109375" style="201" customWidth="1"/>
    <col min="9469" max="9469" width="12.7109375" style="201" customWidth="1"/>
    <col min="9470" max="9470" width="0" style="201" hidden="1" customWidth="1"/>
    <col min="9471" max="9471" width="12.7109375" style="201"/>
    <col min="9472" max="9472" width="100.7109375" style="201" customWidth="1"/>
    <col min="9473" max="9476" width="14.7109375" style="201" customWidth="1"/>
    <col min="9477" max="9721" width="9.140625" style="201" customWidth="1"/>
    <col min="9722" max="9722" width="72.7109375" style="201" customWidth="1"/>
    <col min="9723" max="9723" width="8.7109375" style="201" customWidth="1"/>
    <col min="9724" max="9724" width="20.7109375" style="201" customWidth="1"/>
    <col min="9725" max="9725" width="12.7109375" style="201" customWidth="1"/>
    <col min="9726" max="9726" width="0" style="201" hidden="1" customWidth="1"/>
    <col min="9727" max="9727" width="12.7109375" style="201"/>
    <col min="9728" max="9728" width="100.7109375" style="201" customWidth="1"/>
    <col min="9729" max="9732" width="14.7109375" style="201" customWidth="1"/>
    <col min="9733" max="9977" width="9.140625" style="201" customWidth="1"/>
    <col min="9978" max="9978" width="72.7109375" style="201" customWidth="1"/>
    <col min="9979" max="9979" width="8.7109375" style="201" customWidth="1"/>
    <col min="9980" max="9980" width="20.7109375" style="201" customWidth="1"/>
    <col min="9981" max="9981" width="12.7109375" style="201" customWidth="1"/>
    <col min="9982" max="9982" width="0" style="201" hidden="1" customWidth="1"/>
    <col min="9983" max="9983" width="12.7109375" style="201"/>
    <col min="9984" max="9984" width="100.7109375" style="201" customWidth="1"/>
    <col min="9985" max="9988" width="14.7109375" style="201" customWidth="1"/>
    <col min="9989" max="10233" width="9.140625" style="201" customWidth="1"/>
    <col min="10234" max="10234" width="72.7109375" style="201" customWidth="1"/>
    <col min="10235" max="10235" width="8.7109375" style="201" customWidth="1"/>
    <col min="10236" max="10236" width="20.7109375" style="201" customWidth="1"/>
    <col min="10237" max="10237" width="12.7109375" style="201" customWidth="1"/>
    <col min="10238" max="10238" width="0" style="201" hidden="1" customWidth="1"/>
    <col min="10239" max="10239" width="12.7109375" style="201"/>
    <col min="10240" max="10240" width="100.7109375" style="201" customWidth="1"/>
    <col min="10241" max="10244" width="14.7109375" style="201" customWidth="1"/>
    <col min="10245" max="10489" width="9.140625" style="201" customWidth="1"/>
    <col min="10490" max="10490" width="72.7109375" style="201" customWidth="1"/>
    <col min="10491" max="10491" width="8.7109375" style="201" customWidth="1"/>
    <col min="10492" max="10492" width="20.7109375" style="201" customWidth="1"/>
    <col min="10493" max="10493" width="12.7109375" style="201" customWidth="1"/>
    <col min="10494" max="10494" width="0" style="201" hidden="1" customWidth="1"/>
    <col min="10495" max="10495" width="12.7109375" style="201"/>
    <col min="10496" max="10496" width="100.7109375" style="201" customWidth="1"/>
    <col min="10497" max="10500" width="14.7109375" style="201" customWidth="1"/>
    <col min="10501" max="10745" width="9.140625" style="201" customWidth="1"/>
    <col min="10746" max="10746" width="72.7109375" style="201" customWidth="1"/>
    <col min="10747" max="10747" width="8.7109375" style="201" customWidth="1"/>
    <col min="10748" max="10748" width="20.7109375" style="201" customWidth="1"/>
    <col min="10749" max="10749" width="12.7109375" style="201" customWidth="1"/>
    <col min="10750" max="10750" width="0" style="201" hidden="1" customWidth="1"/>
    <col min="10751" max="10751" width="12.7109375" style="201"/>
    <col min="10752" max="10752" width="100.7109375" style="201" customWidth="1"/>
    <col min="10753" max="10756" width="14.7109375" style="201" customWidth="1"/>
    <col min="10757" max="11001" width="9.140625" style="201" customWidth="1"/>
    <col min="11002" max="11002" width="72.7109375" style="201" customWidth="1"/>
    <col min="11003" max="11003" width="8.7109375" style="201" customWidth="1"/>
    <col min="11004" max="11004" width="20.7109375" style="201" customWidth="1"/>
    <col min="11005" max="11005" width="12.7109375" style="201" customWidth="1"/>
    <col min="11006" max="11006" width="0" style="201" hidden="1" customWidth="1"/>
    <col min="11007" max="11007" width="12.7109375" style="201"/>
    <col min="11008" max="11008" width="100.7109375" style="201" customWidth="1"/>
    <col min="11009" max="11012" width="14.7109375" style="201" customWidth="1"/>
    <col min="11013" max="11257" width="9.140625" style="201" customWidth="1"/>
    <col min="11258" max="11258" width="72.7109375" style="201" customWidth="1"/>
    <col min="11259" max="11259" width="8.7109375" style="201" customWidth="1"/>
    <col min="11260" max="11260" width="20.7109375" style="201" customWidth="1"/>
    <col min="11261" max="11261" width="12.7109375" style="201" customWidth="1"/>
    <col min="11262" max="11262" width="0" style="201" hidden="1" customWidth="1"/>
    <col min="11263" max="11263" width="12.7109375" style="201"/>
    <col min="11264" max="11264" width="100.7109375" style="201" customWidth="1"/>
    <col min="11265" max="11268" width="14.7109375" style="201" customWidth="1"/>
    <col min="11269" max="11513" width="9.140625" style="201" customWidth="1"/>
    <col min="11514" max="11514" width="72.7109375" style="201" customWidth="1"/>
    <col min="11515" max="11515" width="8.7109375" style="201" customWidth="1"/>
    <col min="11516" max="11516" width="20.7109375" style="201" customWidth="1"/>
    <col min="11517" max="11517" width="12.7109375" style="201" customWidth="1"/>
    <col min="11518" max="11518" width="0" style="201" hidden="1" customWidth="1"/>
    <col min="11519" max="11519" width="12.7109375" style="201"/>
    <col min="11520" max="11520" width="100.7109375" style="201" customWidth="1"/>
    <col min="11521" max="11524" width="14.7109375" style="201" customWidth="1"/>
    <col min="11525" max="11769" width="9.140625" style="201" customWidth="1"/>
    <col min="11770" max="11770" width="72.7109375" style="201" customWidth="1"/>
    <col min="11771" max="11771" width="8.7109375" style="201" customWidth="1"/>
    <col min="11772" max="11772" width="20.7109375" style="201" customWidth="1"/>
    <col min="11773" max="11773" width="12.7109375" style="201" customWidth="1"/>
    <col min="11774" max="11774" width="0" style="201" hidden="1" customWidth="1"/>
    <col min="11775" max="11775" width="12.7109375" style="201"/>
    <col min="11776" max="11776" width="100.7109375" style="201" customWidth="1"/>
    <col min="11777" max="11780" width="14.7109375" style="201" customWidth="1"/>
    <col min="11781" max="12025" width="9.140625" style="201" customWidth="1"/>
    <col min="12026" max="12026" width="72.7109375" style="201" customWidth="1"/>
    <col min="12027" max="12027" width="8.7109375" style="201" customWidth="1"/>
    <col min="12028" max="12028" width="20.7109375" style="201" customWidth="1"/>
    <col min="12029" max="12029" width="12.7109375" style="201" customWidth="1"/>
    <col min="12030" max="12030" width="0" style="201" hidden="1" customWidth="1"/>
    <col min="12031" max="12031" width="12.7109375" style="201"/>
    <col min="12032" max="12032" width="100.7109375" style="201" customWidth="1"/>
    <col min="12033" max="12036" width="14.7109375" style="201" customWidth="1"/>
    <col min="12037" max="12281" width="9.140625" style="201" customWidth="1"/>
    <col min="12282" max="12282" width="72.7109375" style="201" customWidth="1"/>
    <col min="12283" max="12283" width="8.7109375" style="201" customWidth="1"/>
    <col min="12284" max="12284" width="20.7109375" style="201" customWidth="1"/>
    <col min="12285" max="12285" width="12.7109375" style="201" customWidth="1"/>
    <col min="12286" max="12286" width="0" style="201" hidden="1" customWidth="1"/>
    <col min="12287" max="12287" width="12.7109375" style="201"/>
    <col min="12288" max="12288" width="100.7109375" style="201" customWidth="1"/>
    <col min="12289" max="12292" width="14.7109375" style="201" customWidth="1"/>
    <col min="12293" max="12537" width="9.140625" style="201" customWidth="1"/>
    <col min="12538" max="12538" width="72.7109375" style="201" customWidth="1"/>
    <col min="12539" max="12539" width="8.7109375" style="201" customWidth="1"/>
    <col min="12540" max="12540" width="20.7109375" style="201" customWidth="1"/>
    <col min="12541" max="12541" width="12.7109375" style="201" customWidth="1"/>
    <col min="12542" max="12542" width="0" style="201" hidden="1" customWidth="1"/>
    <col min="12543" max="12543" width="12.7109375" style="201"/>
    <col min="12544" max="12544" width="100.7109375" style="201" customWidth="1"/>
    <col min="12545" max="12548" width="14.7109375" style="201" customWidth="1"/>
    <col min="12549" max="12793" width="9.140625" style="201" customWidth="1"/>
    <col min="12794" max="12794" width="72.7109375" style="201" customWidth="1"/>
    <col min="12795" max="12795" width="8.7109375" style="201" customWidth="1"/>
    <col min="12796" max="12796" width="20.7109375" style="201" customWidth="1"/>
    <col min="12797" max="12797" width="12.7109375" style="201" customWidth="1"/>
    <col min="12798" max="12798" width="0" style="201" hidden="1" customWidth="1"/>
    <col min="12799" max="12799" width="12.7109375" style="201"/>
    <col min="12800" max="12800" width="100.7109375" style="201" customWidth="1"/>
    <col min="12801" max="12804" width="14.7109375" style="201" customWidth="1"/>
    <col min="12805" max="13049" width="9.140625" style="201" customWidth="1"/>
    <col min="13050" max="13050" width="72.7109375" style="201" customWidth="1"/>
    <col min="13051" max="13051" width="8.7109375" style="201" customWidth="1"/>
    <col min="13052" max="13052" width="20.7109375" style="201" customWidth="1"/>
    <col min="13053" max="13053" width="12.7109375" style="201" customWidth="1"/>
    <col min="13054" max="13054" width="0" style="201" hidden="1" customWidth="1"/>
    <col min="13055" max="13055" width="12.7109375" style="201"/>
    <col min="13056" max="13056" width="100.7109375" style="201" customWidth="1"/>
    <col min="13057" max="13060" width="14.7109375" style="201" customWidth="1"/>
    <col min="13061" max="13305" width="9.140625" style="201" customWidth="1"/>
    <col min="13306" max="13306" width="72.7109375" style="201" customWidth="1"/>
    <col min="13307" max="13307" width="8.7109375" style="201" customWidth="1"/>
    <col min="13308" max="13308" width="20.7109375" style="201" customWidth="1"/>
    <col min="13309" max="13309" width="12.7109375" style="201" customWidth="1"/>
    <col min="13310" max="13310" width="0" style="201" hidden="1" customWidth="1"/>
    <col min="13311" max="13311" width="12.7109375" style="201"/>
    <col min="13312" max="13312" width="100.7109375" style="201" customWidth="1"/>
    <col min="13313" max="13316" width="14.7109375" style="201" customWidth="1"/>
    <col min="13317" max="13561" width="9.140625" style="201" customWidth="1"/>
    <col min="13562" max="13562" width="72.7109375" style="201" customWidth="1"/>
    <col min="13563" max="13563" width="8.7109375" style="201" customWidth="1"/>
    <col min="13564" max="13564" width="20.7109375" style="201" customWidth="1"/>
    <col min="13565" max="13565" width="12.7109375" style="201" customWidth="1"/>
    <col min="13566" max="13566" width="0" style="201" hidden="1" customWidth="1"/>
    <col min="13567" max="13567" width="12.7109375" style="201"/>
    <col min="13568" max="13568" width="100.7109375" style="201" customWidth="1"/>
    <col min="13569" max="13572" width="14.7109375" style="201" customWidth="1"/>
    <col min="13573" max="13817" width="9.140625" style="201" customWidth="1"/>
    <col min="13818" max="13818" width="72.7109375" style="201" customWidth="1"/>
    <col min="13819" max="13819" width="8.7109375" style="201" customWidth="1"/>
    <col min="13820" max="13820" width="20.7109375" style="201" customWidth="1"/>
    <col min="13821" max="13821" width="12.7109375" style="201" customWidth="1"/>
    <col min="13822" max="13822" width="0" style="201" hidden="1" customWidth="1"/>
    <col min="13823" max="13823" width="12.7109375" style="201"/>
    <col min="13824" max="13824" width="100.7109375" style="201" customWidth="1"/>
    <col min="13825" max="13828" width="14.7109375" style="201" customWidth="1"/>
    <col min="13829" max="14073" width="9.140625" style="201" customWidth="1"/>
    <col min="14074" max="14074" width="72.7109375" style="201" customWidth="1"/>
    <col min="14075" max="14075" width="8.7109375" style="201" customWidth="1"/>
    <col min="14076" max="14076" width="20.7109375" style="201" customWidth="1"/>
    <col min="14077" max="14077" width="12.7109375" style="201" customWidth="1"/>
    <col min="14078" max="14078" width="0" style="201" hidden="1" customWidth="1"/>
    <col min="14079" max="14079" width="12.7109375" style="201"/>
    <col min="14080" max="14080" width="100.7109375" style="201" customWidth="1"/>
    <col min="14081" max="14084" width="14.7109375" style="201" customWidth="1"/>
    <col min="14085" max="14329" width="9.140625" style="201" customWidth="1"/>
    <col min="14330" max="14330" width="72.7109375" style="201" customWidth="1"/>
    <col min="14331" max="14331" width="8.7109375" style="201" customWidth="1"/>
    <col min="14332" max="14332" width="20.7109375" style="201" customWidth="1"/>
    <col min="14333" max="14333" width="12.7109375" style="201" customWidth="1"/>
    <col min="14334" max="14334" width="0" style="201" hidden="1" customWidth="1"/>
    <col min="14335" max="14335" width="12.7109375" style="201"/>
    <col min="14336" max="14336" width="100.7109375" style="201" customWidth="1"/>
    <col min="14337" max="14340" width="14.7109375" style="201" customWidth="1"/>
    <col min="14341" max="14585" width="9.140625" style="201" customWidth="1"/>
    <col min="14586" max="14586" width="72.7109375" style="201" customWidth="1"/>
    <col min="14587" max="14587" width="8.7109375" style="201" customWidth="1"/>
    <col min="14588" max="14588" width="20.7109375" style="201" customWidth="1"/>
    <col min="14589" max="14589" width="12.7109375" style="201" customWidth="1"/>
    <col min="14590" max="14590" width="0" style="201" hidden="1" customWidth="1"/>
    <col min="14591" max="14591" width="12.7109375" style="201"/>
    <col min="14592" max="14592" width="100.7109375" style="201" customWidth="1"/>
    <col min="14593" max="14596" width="14.7109375" style="201" customWidth="1"/>
    <col min="14597" max="14841" width="9.140625" style="201" customWidth="1"/>
    <col min="14842" max="14842" width="72.7109375" style="201" customWidth="1"/>
    <col min="14843" max="14843" width="8.7109375" style="201" customWidth="1"/>
    <col min="14844" max="14844" width="20.7109375" style="201" customWidth="1"/>
    <col min="14845" max="14845" width="12.7109375" style="201" customWidth="1"/>
    <col min="14846" max="14846" width="0" style="201" hidden="1" customWidth="1"/>
    <col min="14847" max="14847" width="12.7109375" style="201"/>
    <col min="14848" max="14848" width="100.7109375" style="201" customWidth="1"/>
    <col min="14849" max="14852" width="14.7109375" style="201" customWidth="1"/>
    <col min="14853" max="15097" width="9.140625" style="201" customWidth="1"/>
    <col min="15098" max="15098" width="72.7109375" style="201" customWidth="1"/>
    <col min="15099" max="15099" width="8.7109375" style="201" customWidth="1"/>
    <col min="15100" max="15100" width="20.7109375" style="201" customWidth="1"/>
    <col min="15101" max="15101" width="12.7109375" style="201" customWidth="1"/>
    <col min="15102" max="15102" width="0" style="201" hidden="1" customWidth="1"/>
    <col min="15103" max="15103" width="12.7109375" style="201"/>
    <col min="15104" max="15104" width="100.7109375" style="201" customWidth="1"/>
    <col min="15105" max="15108" width="14.7109375" style="201" customWidth="1"/>
    <col min="15109" max="15353" width="9.140625" style="201" customWidth="1"/>
    <col min="15354" max="15354" width="72.7109375" style="201" customWidth="1"/>
    <col min="15355" max="15355" width="8.7109375" style="201" customWidth="1"/>
    <col min="15356" max="15356" width="20.7109375" style="201" customWidth="1"/>
    <col min="15357" max="15357" width="12.7109375" style="201" customWidth="1"/>
    <col min="15358" max="15358" width="0" style="201" hidden="1" customWidth="1"/>
    <col min="15359" max="15359" width="12.7109375" style="201"/>
    <col min="15360" max="15360" width="100.7109375" style="201" customWidth="1"/>
    <col min="15361" max="15364" width="14.7109375" style="201" customWidth="1"/>
    <col min="15365" max="15609" width="9.140625" style="201" customWidth="1"/>
    <col min="15610" max="15610" width="72.7109375" style="201" customWidth="1"/>
    <col min="15611" max="15611" width="8.7109375" style="201" customWidth="1"/>
    <col min="15612" max="15612" width="20.7109375" style="201" customWidth="1"/>
    <col min="15613" max="15613" width="12.7109375" style="201" customWidth="1"/>
    <col min="15614" max="15614" width="0" style="201" hidden="1" customWidth="1"/>
    <col min="15615" max="15615" width="12.7109375" style="201"/>
    <col min="15616" max="15616" width="100.7109375" style="201" customWidth="1"/>
    <col min="15617" max="15620" width="14.7109375" style="201" customWidth="1"/>
    <col min="15621" max="15865" width="9.140625" style="201" customWidth="1"/>
    <col min="15866" max="15866" width="72.7109375" style="201" customWidth="1"/>
    <col min="15867" max="15867" width="8.7109375" style="201" customWidth="1"/>
    <col min="15868" max="15868" width="20.7109375" style="201" customWidth="1"/>
    <col min="15869" max="15869" width="12.7109375" style="201" customWidth="1"/>
    <col min="15870" max="15870" width="0" style="201" hidden="1" customWidth="1"/>
    <col min="15871" max="15871" width="12.7109375" style="201"/>
    <col min="15872" max="15872" width="100.7109375" style="201" customWidth="1"/>
    <col min="15873" max="15876" width="14.7109375" style="201" customWidth="1"/>
    <col min="15877" max="16121" width="9.140625" style="201" customWidth="1"/>
    <col min="16122" max="16122" width="72.7109375" style="201" customWidth="1"/>
    <col min="16123" max="16123" width="8.7109375" style="201" customWidth="1"/>
    <col min="16124" max="16124" width="20.7109375" style="201" customWidth="1"/>
    <col min="16125" max="16125" width="12.7109375" style="201" customWidth="1"/>
    <col min="16126" max="16126" width="0" style="201" hidden="1" customWidth="1"/>
    <col min="16127" max="16127" width="12.7109375" style="201"/>
    <col min="16128" max="16128" width="100.7109375" style="201" customWidth="1"/>
    <col min="16129" max="16132" width="14.7109375" style="201" customWidth="1"/>
    <col min="16133" max="16377" width="9.140625" style="201" customWidth="1"/>
    <col min="16378" max="16378" width="72.7109375" style="201" customWidth="1"/>
    <col min="16379" max="16379" width="8.7109375" style="201" customWidth="1"/>
    <col min="16380" max="16380" width="20.7109375" style="201" customWidth="1"/>
    <col min="16381" max="16381" width="12.7109375" style="201" customWidth="1"/>
    <col min="16382" max="16384" width="0" style="201" hidden="1" customWidth="1"/>
  </cols>
  <sheetData>
    <row r="1" spans="1:10" s="190" customFormat="1" ht="15.95" customHeight="1">
      <c r="A1" s="464" t="s">
        <v>370</v>
      </c>
      <c r="B1" s="1426" t="s">
        <v>218</v>
      </c>
      <c r="C1" s="1426"/>
      <c r="D1" s="1426"/>
      <c r="E1" s="1426"/>
      <c r="F1" s="1426"/>
      <c r="G1" s="466"/>
      <c r="H1" s="567"/>
      <c r="I1" s="483"/>
      <c r="J1" s="484"/>
    </row>
    <row r="2" spans="1:10" s="190" customFormat="1" ht="15.95" customHeight="1">
      <c r="A2" s="464"/>
      <c r="B2" s="1427" t="s">
        <v>524</v>
      </c>
      <c r="C2" s="1427"/>
      <c r="D2" s="1427"/>
      <c r="E2" s="1427"/>
      <c r="F2" s="1427"/>
      <c r="G2" s="2"/>
      <c r="H2" s="438"/>
      <c r="I2" s="483"/>
      <c r="J2" s="484"/>
    </row>
    <row r="3" spans="1:10" s="190" customFormat="1" ht="15.95" customHeight="1">
      <c r="A3" s="464"/>
      <c r="B3" s="1427"/>
      <c r="C3" s="1427"/>
      <c r="D3" s="1427"/>
      <c r="E3" s="1427"/>
      <c r="F3" s="1427"/>
      <c r="G3" s="2"/>
      <c r="H3" s="438"/>
      <c r="I3" s="483"/>
      <c r="J3" s="484"/>
    </row>
    <row r="4" spans="1:10" s="190" customFormat="1" ht="15.95" customHeight="1">
      <c r="A4" s="464"/>
      <c r="B4" s="1427" t="str">
        <f>'Система РуфУклон'!B4</f>
        <v xml:space="preserve"> от 1 мая 2017</v>
      </c>
      <c r="C4" s="1427"/>
      <c r="D4" s="1427"/>
      <c r="E4" s="1427"/>
      <c r="F4" s="1427"/>
      <c r="G4" s="438"/>
      <c r="H4" s="438"/>
      <c r="I4" s="483"/>
      <c r="J4" s="484"/>
    </row>
    <row r="5" spans="1:10" s="190" customFormat="1" ht="15.95" customHeight="1">
      <c r="A5" s="464"/>
      <c r="B5" s="191"/>
      <c r="C5" s="191"/>
      <c r="D5" s="191"/>
      <c r="E5" s="592"/>
      <c r="F5" s="191"/>
      <c r="G5" s="438"/>
      <c r="H5" s="438"/>
      <c r="I5" s="483"/>
      <c r="J5" s="484"/>
    </row>
    <row r="6" spans="1:10" s="165" customFormat="1" ht="14.25" customHeight="1">
      <c r="A6" s="462"/>
      <c r="B6" s="1396" t="s">
        <v>1</v>
      </c>
      <c r="C6" s="192" t="s">
        <v>84</v>
      </c>
      <c r="D6" s="193" t="s">
        <v>98</v>
      </c>
      <c r="E6" s="593" t="s">
        <v>99</v>
      </c>
      <c r="F6" s="194" t="s">
        <v>100</v>
      </c>
      <c r="G6" s="438"/>
      <c r="H6" s="438"/>
      <c r="I6" s="485"/>
      <c r="J6" s="485"/>
    </row>
    <row r="7" spans="1:10" s="165" customFormat="1" ht="9.75" customHeight="1">
      <c r="A7" s="462"/>
      <c r="B7" s="1397"/>
      <c r="C7" s="195" t="s">
        <v>85</v>
      </c>
      <c r="D7" s="196" t="s">
        <v>101</v>
      </c>
      <c r="E7" s="594" t="s">
        <v>102</v>
      </c>
      <c r="F7" s="197" t="s">
        <v>103</v>
      </c>
      <c r="G7" s="467"/>
      <c r="H7" s="567"/>
      <c r="I7" s="485"/>
      <c r="J7" s="485"/>
    </row>
    <row r="8" spans="1:10" s="166" customFormat="1" ht="13.5" customHeight="1">
      <c r="A8" s="462"/>
      <c r="B8" s="1398"/>
      <c r="C8" s="198"/>
      <c r="D8" s="199" t="s">
        <v>104</v>
      </c>
      <c r="E8" s="595" t="s">
        <v>105</v>
      </c>
      <c r="F8" s="200" t="s">
        <v>86</v>
      </c>
      <c r="G8" s="467"/>
      <c r="H8" s="567"/>
      <c r="I8" s="486"/>
      <c r="J8" s="485"/>
    </row>
    <row r="9" spans="1:10" ht="18" customHeight="1">
      <c r="B9" s="1423" t="s">
        <v>346</v>
      </c>
      <c r="C9" s="1424"/>
      <c r="D9" s="1424"/>
      <c r="E9" s="1424"/>
      <c r="F9" s="1425"/>
      <c r="G9" s="467"/>
      <c r="H9" s="567"/>
    </row>
    <row r="10" spans="1:10" ht="18" customHeight="1">
      <c r="A10" s="463">
        <v>99971</v>
      </c>
      <c r="B10" s="383" t="s">
        <v>347</v>
      </c>
      <c r="C10" s="249" t="s">
        <v>106</v>
      </c>
      <c r="D10" s="384">
        <v>41</v>
      </c>
      <c r="E10" s="557">
        <v>566.21</v>
      </c>
      <c r="F10" s="385" t="s">
        <v>107</v>
      </c>
      <c r="G10" s="1135"/>
      <c r="H10" s="567"/>
      <c r="I10" s="487"/>
      <c r="J10" s="488"/>
    </row>
    <row r="11" spans="1:10" ht="18" customHeight="1">
      <c r="A11" s="463">
        <v>119704</v>
      </c>
      <c r="B11" s="386" t="s">
        <v>348</v>
      </c>
      <c r="C11" s="249" t="s">
        <v>106</v>
      </c>
      <c r="D11" s="387">
        <v>32.799999999999997</v>
      </c>
      <c r="E11" s="250">
        <v>692.04</v>
      </c>
      <c r="F11" s="387">
        <v>1.1000000000000001</v>
      </c>
      <c r="G11" s="1135"/>
      <c r="H11" s="567"/>
      <c r="I11" s="487"/>
      <c r="J11" s="488"/>
    </row>
    <row r="12" spans="1:10" ht="18" customHeight="1">
      <c r="A12" s="463">
        <v>117886</v>
      </c>
      <c r="B12" s="386" t="s">
        <v>352</v>
      </c>
      <c r="C12" s="249" t="s">
        <v>106</v>
      </c>
      <c r="D12" s="387">
        <v>32.799999999999997</v>
      </c>
      <c r="E12" s="250">
        <v>717.19</v>
      </c>
      <c r="F12" s="387">
        <v>1.1000000000000001</v>
      </c>
      <c r="G12" s="1135"/>
      <c r="H12" s="567"/>
      <c r="I12" s="487"/>
      <c r="J12" s="488"/>
    </row>
    <row r="13" spans="1:10" ht="18" customHeight="1">
      <c r="B13" s="1423" t="s">
        <v>349</v>
      </c>
      <c r="C13" s="1424"/>
      <c r="D13" s="1424"/>
      <c r="E13" s="1424"/>
      <c r="F13" s="1425"/>
      <c r="G13" s="1135"/>
      <c r="H13" s="567"/>
      <c r="I13" s="487"/>
    </row>
    <row r="14" spans="1:10" ht="18" customHeight="1">
      <c r="B14" s="388" t="s">
        <v>350</v>
      </c>
      <c r="C14" s="295" t="s">
        <v>108</v>
      </c>
      <c r="D14" s="295">
        <v>42</v>
      </c>
      <c r="E14" s="557">
        <v>754.95</v>
      </c>
      <c r="F14" s="389">
        <v>1.1000000000000001</v>
      </c>
      <c r="G14" s="1135"/>
      <c r="H14" s="566"/>
      <c r="I14" s="487"/>
    </row>
    <row r="15" spans="1:10" ht="18" customHeight="1">
      <c r="B15" s="390" t="s">
        <v>351</v>
      </c>
      <c r="C15" s="391" t="s">
        <v>109</v>
      </c>
      <c r="D15" s="392">
        <v>31.5</v>
      </c>
      <c r="E15" s="250">
        <v>1174.2</v>
      </c>
      <c r="F15" s="392">
        <v>1.1000000000000001</v>
      </c>
      <c r="G15" s="1135"/>
      <c r="H15" s="566"/>
      <c r="I15" s="487"/>
    </row>
    <row r="16" spans="1:10" ht="18" customHeight="1">
      <c r="B16" s="1423" t="s">
        <v>497</v>
      </c>
      <c r="C16" s="1424"/>
      <c r="D16" s="1424"/>
      <c r="E16" s="1424"/>
      <c r="F16" s="1425"/>
      <c r="G16" s="1135"/>
      <c r="H16" s="489"/>
      <c r="I16" s="487"/>
    </row>
    <row r="17" spans="1:10" ht="18" customHeight="1">
      <c r="B17" s="388" t="s">
        <v>498</v>
      </c>
      <c r="C17" s="295" t="s">
        <v>499</v>
      </c>
      <c r="D17" s="393">
        <v>40</v>
      </c>
      <c r="E17" s="557">
        <v>412</v>
      </c>
      <c r="F17" s="389">
        <v>1.1000000000000001</v>
      </c>
      <c r="G17" s="1135"/>
      <c r="H17" s="566"/>
      <c r="I17" s="487"/>
    </row>
    <row r="18" spans="1:10" ht="18" customHeight="1">
      <c r="B18" s="390" t="s">
        <v>500</v>
      </c>
      <c r="C18" s="391" t="s">
        <v>499</v>
      </c>
      <c r="D18" s="392">
        <v>30</v>
      </c>
      <c r="E18" s="250">
        <v>515</v>
      </c>
      <c r="F18" s="392">
        <v>1.1000000000000001</v>
      </c>
      <c r="G18" s="1135"/>
      <c r="H18" s="566"/>
      <c r="I18" s="487"/>
    </row>
    <row r="19" spans="1:10" ht="18" customHeight="1">
      <c r="B19" s="1423" t="s">
        <v>110</v>
      </c>
      <c r="C19" s="1424"/>
      <c r="D19" s="1424"/>
      <c r="E19" s="1424"/>
      <c r="F19" s="1425"/>
      <c r="G19" s="1135"/>
      <c r="H19" s="489"/>
      <c r="I19" s="487"/>
    </row>
    <row r="20" spans="1:10" s="468" customFormat="1" ht="18" customHeight="1">
      <c r="A20" s="406"/>
      <c r="B20" s="490" t="s">
        <v>111</v>
      </c>
      <c r="C20" s="295" t="s">
        <v>108</v>
      </c>
      <c r="D20" s="295">
        <v>100</v>
      </c>
      <c r="E20" s="557">
        <v>46.35</v>
      </c>
      <c r="F20" s="491">
        <v>1.1000000000000001</v>
      </c>
      <c r="G20" s="1135"/>
      <c r="H20" s="566"/>
      <c r="I20" s="487"/>
      <c r="J20" s="406"/>
    </row>
    <row r="21" spans="1:10" ht="18" customHeight="1">
      <c r="A21" s="461">
        <v>50466</v>
      </c>
      <c r="B21" s="296" t="s">
        <v>112</v>
      </c>
      <c r="C21" s="297" t="s">
        <v>113</v>
      </c>
      <c r="D21" s="297">
        <v>100</v>
      </c>
      <c r="E21" s="555">
        <v>47.19</v>
      </c>
      <c r="F21" s="298">
        <v>1.1000000000000001</v>
      </c>
      <c r="G21" s="1135"/>
      <c r="H21" s="566"/>
      <c r="I21" s="487"/>
      <c r="J21" s="488"/>
    </row>
    <row r="22" spans="1:10" ht="18" customHeight="1">
      <c r="B22" s="1434" t="s">
        <v>244</v>
      </c>
      <c r="C22" s="1435"/>
      <c r="D22" s="1435"/>
      <c r="E22" s="1435"/>
      <c r="F22" s="1436"/>
      <c r="G22" s="1135"/>
      <c r="H22" s="489"/>
      <c r="I22" s="487"/>
    </row>
    <row r="23" spans="1:10" ht="18" customHeight="1">
      <c r="B23" s="533" t="s">
        <v>245</v>
      </c>
      <c r="C23" s="534" t="s">
        <v>87</v>
      </c>
      <c r="D23" s="534">
        <v>2000</v>
      </c>
      <c r="E23" s="557">
        <v>3.53</v>
      </c>
      <c r="F23" s="549">
        <v>6</v>
      </c>
      <c r="G23" s="1135"/>
      <c r="H23" s="504"/>
      <c r="I23" s="487"/>
    </row>
    <row r="24" spans="1:10" ht="18" customHeight="1">
      <c r="B24" s="535" t="s">
        <v>246</v>
      </c>
      <c r="C24" s="536" t="s">
        <v>87</v>
      </c>
      <c r="D24" s="536">
        <v>1300</v>
      </c>
      <c r="E24" s="250">
        <v>3.94</v>
      </c>
      <c r="F24" s="537">
        <v>6</v>
      </c>
      <c r="G24" s="1135"/>
      <c r="H24" s="504"/>
      <c r="I24" s="487"/>
    </row>
    <row r="25" spans="1:10" ht="18" customHeight="1">
      <c r="B25" s="535" t="s">
        <v>247</v>
      </c>
      <c r="C25" s="536" t="s">
        <v>87</v>
      </c>
      <c r="D25" s="536">
        <v>1170</v>
      </c>
      <c r="E25" s="250">
        <v>4.08</v>
      </c>
      <c r="F25" s="537">
        <v>6</v>
      </c>
      <c r="G25" s="1135"/>
      <c r="H25" s="504"/>
      <c r="I25" s="487"/>
    </row>
    <row r="26" spans="1:10" ht="18" customHeight="1">
      <c r="B26" s="535" t="s">
        <v>248</v>
      </c>
      <c r="C26" s="536" t="s">
        <v>87</v>
      </c>
      <c r="D26" s="536">
        <v>930</v>
      </c>
      <c r="E26" s="250">
        <v>4.45</v>
      </c>
      <c r="F26" s="537">
        <v>6</v>
      </c>
      <c r="G26" s="1135"/>
      <c r="H26" s="504"/>
      <c r="I26" s="487"/>
    </row>
    <row r="27" spans="1:10" ht="18" customHeight="1">
      <c r="B27" s="535" t="s">
        <v>249</v>
      </c>
      <c r="C27" s="536" t="s">
        <v>87</v>
      </c>
      <c r="D27" s="536">
        <v>720</v>
      </c>
      <c r="E27" s="250">
        <v>4.99</v>
      </c>
      <c r="F27" s="537">
        <v>6</v>
      </c>
      <c r="G27" s="1135"/>
      <c r="H27" s="504"/>
      <c r="I27" s="487"/>
    </row>
    <row r="28" spans="1:10" ht="18" customHeight="1">
      <c r="B28" s="535" t="s">
        <v>250</v>
      </c>
      <c r="C28" s="536" t="s">
        <v>87</v>
      </c>
      <c r="D28" s="536">
        <v>560</v>
      </c>
      <c r="E28" s="250">
        <v>5.58</v>
      </c>
      <c r="F28" s="537">
        <v>6</v>
      </c>
      <c r="G28" s="1135"/>
      <c r="H28" s="504"/>
      <c r="I28" s="487"/>
    </row>
    <row r="29" spans="1:10" ht="18" customHeight="1">
      <c r="B29" s="535" t="s">
        <v>251</v>
      </c>
      <c r="C29" s="536" t="s">
        <v>87</v>
      </c>
      <c r="D29" s="536">
        <v>530</v>
      </c>
      <c r="E29" s="250">
        <v>5.72</v>
      </c>
      <c r="F29" s="537">
        <v>6</v>
      </c>
      <c r="G29" s="1135"/>
      <c r="H29" s="504"/>
      <c r="I29" s="487"/>
    </row>
    <row r="30" spans="1:10" ht="18" customHeight="1">
      <c r="B30" s="535" t="s">
        <v>252</v>
      </c>
      <c r="C30" s="536" t="s">
        <v>87</v>
      </c>
      <c r="D30" s="536">
        <v>470</v>
      </c>
      <c r="E30" s="250">
        <v>5.89</v>
      </c>
      <c r="F30" s="537">
        <v>6</v>
      </c>
      <c r="G30" s="1135"/>
      <c r="H30" s="504"/>
      <c r="I30" s="487"/>
    </row>
    <row r="31" spans="1:10" ht="18" customHeight="1">
      <c r="B31" s="535" t="s">
        <v>253</v>
      </c>
      <c r="C31" s="536" t="s">
        <v>87</v>
      </c>
      <c r="D31" s="536">
        <v>450</v>
      </c>
      <c r="E31" s="250">
        <v>6.11</v>
      </c>
      <c r="F31" s="537">
        <v>6</v>
      </c>
      <c r="G31" s="1135"/>
      <c r="H31" s="504"/>
      <c r="I31" s="487"/>
    </row>
    <row r="32" spans="1:10" ht="18" customHeight="1">
      <c r="B32" s="535" t="s">
        <v>254</v>
      </c>
      <c r="C32" s="536" t="s">
        <v>87</v>
      </c>
      <c r="D32" s="536">
        <v>370</v>
      </c>
      <c r="E32" s="250">
        <v>6.61</v>
      </c>
      <c r="F32" s="537">
        <v>6</v>
      </c>
      <c r="G32" s="1135"/>
      <c r="H32" s="504"/>
      <c r="I32" s="487"/>
    </row>
    <row r="33" spans="1:10" ht="18" customHeight="1">
      <c r="B33" s="535" t="s">
        <v>255</v>
      </c>
      <c r="C33" s="536" t="s">
        <v>87</v>
      </c>
      <c r="D33" s="536">
        <v>330</v>
      </c>
      <c r="E33" s="250">
        <v>6.73</v>
      </c>
      <c r="F33" s="537">
        <v>6</v>
      </c>
      <c r="G33" s="1135"/>
      <c r="H33" s="504"/>
      <c r="I33" s="487"/>
    </row>
    <row r="34" spans="1:10" ht="18" customHeight="1">
      <c r="B34" s="535" t="s">
        <v>256</v>
      </c>
      <c r="C34" s="536" t="s">
        <v>87</v>
      </c>
      <c r="D34" s="536">
        <v>280</v>
      </c>
      <c r="E34" s="250">
        <v>7.67</v>
      </c>
      <c r="F34" s="537">
        <v>6</v>
      </c>
      <c r="G34" s="1135"/>
      <c r="H34" s="504"/>
      <c r="I34" s="487"/>
    </row>
    <row r="35" spans="1:10" ht="18" customHeight="1">
      <c r="B35" s="535" t="s">
        <v>257</v>
      </c>
      <c r="C35" s="536" t="s">
        <v>87</v>
      </c>
      <c r="D35" s="536">
        <v>260</v>
      </c>
      <c r="E35" s="250">
        <v>9.1999999999999993</v>
      </c>
      <c r="F35" s="537">
        <v>6</v>
      </c>
      <c r="G35" s="1135"/>
      <c r="H35" s="504"/>
      <c r="I35" s="487"/>
    </row>
    <row r="36" spans="1:10" ht="18" customHeight="1">
      <c r="B36" s="535" t="s">
        <v>258</v>
      </c>
      <c r="C36" s="536" t="s">
        <v>87</v>
      </c>
      <c r="D36" s="536">
        <v>240</v>
      </c>
      <c r="E36" s="250">
        <v>10.6</v>
      </c>
      <c r="F36" s="537">
        <v>6</v>
      </c>
      <c r="G36" s="1135"/>
      <c r="H36" s="504"/>
      <c r="I36" s="487"/>
    </row>
    <row r="37" spans="1:10" s="468" customFormat="1" ht="18" customHeight="1">
      <c r="A37" s="406"/>
      <c r="B37" s="535" t="s">
        <v>373</v>
      </c>
      <c r="C37" s="536" t="s">
        <v>87</v>
      </c>
      <c r="D37" s="536">
        <v>220</v>
      </c>
      <c r="E37" s="250">
        <v>11.97</v>
      </c>
      <c r="F37" s="537">
        <v>6</v>
      </c>
      <c r="G37" s="1135"/>
      <c r="H37" s="504"/>
      <c r="I37" s="487"/>
      <c r="J37" s="406"/>
    </row>
    <row r="38" spans="1:10" ht="18" customHeight="1">
      <c r="B38" s="1434" t="s">
        <v>259</v>
      </c>
      <c r="C38" s="1435"/>
      <c r="D38" s="1435"/>
      <c r="E38" s="1435"/>
      <c r="F38" s="1436"/>
      <c r="G38" s="1135"/>
      <c r="H38" s="489"/>
      <c r="I38" s="487"/>
    </row>
    <row r="39" spans="1:10" ht="18" customHeight="1">
      <c r="B39" s="533" t="s">
        <v>260</v>
      </c>
      <c r="C39" s="534" t="s">
        <v>87</v>
      </c>
      <c r="D39" s="534">
        <v>2000</v>
      </c>
      <c r="E39" s="557">
        <v>3.53</v>
      </c>
      <c r="F39" s="549">
        <v>6</v>
      </c>
      <c r="G39" s="1135"/>
      <c r="H39" s="503"/>
      <c r="I39" s="487"/>
    </row>
    <row r="40" spans="1:10" ht="18" customHeight="1">
      <c r="B40" s="535" t="s">
        <v>261</v>
      </c>
      <c r="C40" s="536" t="s">
        <v>87</v>
      </c>
      <c r="D40" s="536">
        <v>1300</v>
      </c>
      <c r="E40" s="250">
        <v>3.94</v>
      </c>
      <c r="F40" s="537">
        <v>6</v>
      </c>
      <c r="G40" s="1135"/>
      <c r="H40" s="503"/>
      <c r="I40" s="487"/>
    </row>
    <row r="41" spans="1:10" ht="18" customHeight="1">
      <c r="B41" s="535" t="s">
        <v>262</v>
      </c>
      <c r="C41" s="536" t="s">
        <v>87</v>
      </c>
      <c r="D41" s="536">
        <v>1170</v>
      </c>
      <c r="E41" s="250">
        <v>4.08</v>
      </c>
      <c r="F41" s="537">
        <v>6</v>
      </c>
      <c r="G41" s="1135"/>
      <c r="H41" s="503"/>
      <c r="I41" s="487"/>
    </row>
    <row r="42" spans="1:10" ht="18" customHeight="1">
      <c r="B42" s="535" t="s">
        <v>263</v>
      </c>
      <c r="C42" s="536" t="s">
        <v>87</v>
      </c>
      <c r="D42" s="536">
        <v>930</v>
      </c>
      <c r="E42" s="250">
        <v>4.45</v>
      </c>
      <c r="F42" s="537">
        <v>6</v>
      </c>
      <c r="G42" s="1135"/>
      <c r="H42" s="503"/>
      <c r="I42" s="487"/>
    </row>
    <row r="43" spans="1:10" ht="18" customHeight="1">
      <c r="A43" s="461">
        <v>193637</v>
      </c>
      <c r="B43" s="535" t="s">
        <v>264</v>
      </c>
      <c r="C43" s="536" t="s">
        <v>87</v>
      </c>
      <c r="D43" s="536">
        <v>720</v>
      </c>
      <c r="E43" s="250">
        <v>4.99</v>
      </c>
      <c r="F43" s="537">
        <v>6</v>
      </c>
      <c r="G43" s="1135"/>
      <c r="H43" s="503"/>
      <c r="I43" s="487"/>
      <c r="J43" s="502"/>
    </row>
    <row r="44" spans="1:10" ht="18" customHeight="1">
      <c r="A44" s="461">
        <v>193638</v>
      </c>
      <c r="B44" s="535" t="s">
        <v>265</v>
      </c>
      <c r="C44" s="536" t="s">
        <v>87</v>
      </c>
      <c r="D44" s="536">
        <v>560</v>
      </c>
      <c r="E44" s="250">
        <v>5.58</v>
      </c>
      <c r="F44" s="537">
        <v>6</v>
      </c>
      <c r="G44" s="1135"/>
      <c r="H44" s="503"/>
      <c r="I44" s="487"/>
      <c r="J44" s="502"/>
    </row>
    <row r="45" spans="1:10" ht="18" customHeight="1">
      <c r="A45" s="461">
        <v>193641</v>
      </c>
      <c r="B45" s="535" t="s">
        <v>266</v>
      </c>
      <c r="C45" s="536" t="s">
        <v>87</v>
      </c>
      <c r="D45" s="536">
        <v>530</v>
      </c>
      <c r="E45" s="250">
        <v>5.72</v>
      </c>
      <c r="F45" s="537">
        <v>6</v>
      </c>
      <c r="G45" s="1135"/>
      <c r="H45" s="503"/>
      <c r="I45" s="487"/>
      <c r="J45" s="502"/>
    </row>
    <row r="46" spans="1:10" ht="18" customHeight="1">
      <c r="A46" s="461">
        <v>193643</v>
      </c>
      <c r="B46" s="535" t="s">
        <v>267</v>
      </c>
      <c r="C46" s="536" t="s">
        <v>87</v>
      </c>
      <c r="D46" s="536">
        <v>470</v>
      </c>
      <c r="E46" s="250">
        <v>5.89</v>
      </c>
      <c r="F46" s="537">
        <v>6</v>
      </c>
      <c r="G46" s="1135"/>
      <c r="H46" s="503"/>
      <c r="I46" s="487"/>
      <c r="J46" s="502"/>
    </row>
    <row r="47" spans="1:10" ht="18" customHeight="1">
      <c r="A47" s="461">
        <v>193644</v>
      </c>
      <c r="B47" s="535" t="s">
        <v>268</v>
      </c>
      <c r="C47" s="536" t="s">
        <v>87</v>
      </c>
      <c r="D47" s="536">
        <v>450</v>
      </c>
      <c r="E47" s="250">
        <v>6.11</v>
      </c>
      <c r="F47" s="537">
        <v>6</v>
      </c>
      <c r="G47" s="1135"/>
      <c r="H47" s="503"/>
      <c r="I47" s="487"/>
      <c r="J47" s="502"/>
    </row>
    <row r="48" spans="1:10" ht="18" customHeight="1">
      <c r="A48" s="461">
        <v>193580</v>
      </c>
      <c r="B48" s="535" t="s">
        <v>269</v>
      </c>
      <c r="C48" s="536" t="s">
        <v>87</v>
      </c>
      <c r="D48" s="536">
        <v>370</v>
      </c>
      <c r="E48" s="250">
        <v>6.61</v>
      </c>
      <c r="F48" s="537">
        <v>6</v>
      </c>
      <c r="G48" s="1135"/>
      <c r="H48" s="503"/>
      <c r="I48" s="487"/>
      <c r="J48" s="502"/>
    </row>
    <row r="49" spans="1:10" ht="18" customHeight="1">
      <c r="A49" s="461">
        <v>193582</v>
      </c>
      <c r="B49" s="535" t="s">
        <v>270</v>
      </c>
      <c r="C49" s="536" t="s">
        <v>87</v>
      </c>
      <c r="D49" s="536">
        <v>330</v>
      </c>
      <c r="E49" s="250">
        <v>6.73</v>
      </c>
      <c r="F49" s="537">
        <v>6</v>
      </c>
      <c r="G49" s="1135"/>
      <c r="H49" s="503"/>
      <c r="I49" s="487"/>
      <c r="J49" s="502"/>
    </row>
    <row r="50" spans="1:10" ht="18" customHeight="1">
      <c r="A50" s="461">
        <v>193583</v>
      </c>
      <c r="B50" s="538" t="s">
        <v>271</v>
      </c>
      <c r="C50" s="539" t="s">
        <v>87</v>
      </c>
      <c r="D50" s="539">
        <v>280</v>
      </c>
      <c r="E50" s="555">
        <v>7.67</v>
      </c>
      <c r="F50" s="540">
        <v>6</v>
      </c>
      <c r="G50" s="1135"/>
      <c r="H50" s="503"/>
      <c r="I50" s="487"/>
      <c r="J50" s="502"/>
    </row>
    <row r="51" spans="1:10" ht="18" customHeight="1">
      <c r="B51" s="1434" t="s">
        <v>272</v>
      </c>
      <c r="C51" s="1435"/>
      <c r="D51" s="1435"/>
      <c r="E51" s="1435"/>
      <c r="F51" s="1436"/>
      <c r="G51" s="1135"/>
      <c r="H51" s="489"/>
      <c r="I51" s="487"/>
    </row>
    <row r="52" spans="1:10" ht="18" customHeight="1">
      <c r="A52" s="461">
        <v>40387</v>
      </c>
      <c r="B52" s="535" t="s">
        <v>273</v>
      </c>
      <c r="C52" s="536" t="s">
        <v>87</v>
      </c>
      <c r="D52" s="536">
        <v>670</v>
      </c>
      <c r="E52" s="250">
        <v>6.32</v>
      </c>
      <c r="F52" s="537">
        <v>6</v>
      </c>
      <c r="G52" s="1135"/>
      <c r="H52" s="566"/>
      <c r="I52" s="487"/>
      <c r="J52" s="488"/>
    </row>
    <row r="53" spans="1:10" ht="18" customHeight="1">
      <c r="A53" s="461">
        <v>40388</v>
      </c>
      <c r="B53" s="535" t="s">
        <v>274</v>
      </c>
      <c r="C53" s="536" t="s">
        <v>87</v>
      </c>
      <c r="D53" s="536">
        <v>440</v>
      </c>
      <c r="E53" s="250">
        <v>7.06</v>
      </c>
      <c r="F53" s="537">
        <v>6</v>
      </c>
      <c r="G53" s="1135"/>
      <c r="H53" s="566"/>
      <c r="I53" s="487"/>
      <c r="J53" s="488"/>
    </row>
    <row r="54" spans="1:10" ht="18" customHeight="1">
      <c r="A54" s="461">
        <v>40389</v>
      </c>
      <c r="B54" s="535" t="s">
        <v>275</v>
      </c>
      <c r="C54" s="536" t="s">
        <v>87</v>
      </c>
      <c r="D54" s="536">
        <v>400</v>
      </c>
      <c r="E54" s="250">
        <v>7.65</v>
      </c>
      <c r="F54" s="537">
        <v>6</v>
      </c>
      <c r="G54" s="1135"/>
      <c r="H54" s="566"/>
      <c r="I54" s="487"/>
      <c r="J54" s="488"/>
    </row>
    <row r="55" spans="1:10" ht="18" customHeight="1">
      <c r="A55" s="461">
        <v>40390</v>
      </c>
      <c r="B55" s="535" t="s">
        <v>276</v>
      </c>
      <c r="C55" s="536" t="s">
        <v>87</v>
      </c>
      <c r="D55" s="536">
        <v>320</v>
      </c>
      <c r="E55" s="250">
        <v>8.02</v>
      </c>
      <c r="F55" s="537">
        <v>6</v>
      </c>
      <c r="G55" s="1135"/>
      <c r="H55" s="566"/>
      <c r="I55" s="487"/>
      <c r="J55" s="488"/>
    </row>
    <row r="56" spans="1:10" s="1011" customFormat="1" ht="18" customHeight="1">
      <c r="A56" s="1004">
        <v>40393</v>
      </c>
      <c r="B56" s="535" t="s">
        <v>277</v>
      </c>
      <c r="C56" s="536" t="s">
        <v>87</v>
      </c>
      <c r="D56" s="536">
        <v>290</v>
      </c>
      <c r="E56" s="1060">
        <v>8.7899999999999991</v>
      </c>
      <c r="F56" s="537">
        <v>6</v>
      </c>
      <c r="G56" s="1135"/>
      <c r="H56" s="1009"/>
      <c r="I56" s="1010"/>
      <c r="J56" s="1004"/>
    </row>
    <row r="57" spans="1:10" s="1011" customFormat="1" ht="18" customHeight="1">
      <c r="A57" s="1004">
        <v>40396</v>
      </c>
      <c r="B57" s="535" t="s">
        <v>278</v>
      </c>
      <c r="C57" s="536" t="s">
        <v>87</v>
      </c>
      <c r="D57" s="536">
        <v>250</v>
      </c>
      <c r="E57" s="1060">
        <v>9.0500000000000007</v>
      </c>
      <c r="F57" s="537">
        <v>6</v>
      </c>
      <c r="G57" s="1135"/>
      <c r="H57" s="1009"/>
      <c r="I57" s="1010"/>
      <c r="J57" s="1004"/>
    </row>
    <row r="58" spans="1:10" s="1011" customFormat="1" ht="18" customHeight="1">
      <c r="A58" s="1004">
        <v>40391</v>
      </c>
      <c r="B58" s="535" t="s">
        <v>279</v>
      </c>
      <c r="C58" s="536" t="s">
        <v>87</v>
      </c>
      <c r="D58" s="536">
        <v>250</v>
      </c>
      <c r="E58" s="1060">
        <v>9.59</v>
      </c>
      <c r="F58" s="537">
        <v>6</v>
      </c>
      <c r="G58" s="1135"/>
      <c r="I58" s="1010"/>
      <c r="J58" s="1004"/>
    </row>
    <row r="59" spans="1:10" ht="18" customHeight="1">
      <c r="B59" s="1420" t="s">
        <v>114</v>
      </c>
      <c r="C59" s="1421"/>
      <c r="D59" s="1421"/>
      <c r="E59" s="1421"/>
      <c r="F59" s="1422"/>
      <c r="G59" s="1135"/>
      <c r="H59" s="489"/>
      <c r="I59" s="487"/>
    </row>
    <row r="60" spans="1:10" s="468" customFormat="1" ht="18" customHeight="1">
      <c r="A60" s="406"/>
      <c r="B60" s="237" t="s">
        <v>280</v>
      </c>
      <c r="C60" s="249" t="s">
        <v>87</v>
      </c>
      <c r="D60" s="300" t="s">
        <v>115</v>
      </c>
      <c r="E60" s="250">
        <v>3.7</v>
      </c>
      <c r="F60" s="300">
        <v>6</v>
      </c>
      <c r="G60" s="1135"/>
      <c r="H60" s="566"/>
      <c r="I60" s="487"/>
      <c r="J60" s="406"/>
    </row>
    <row r="61" spans="1:10" s="468" customFormat="1" ht="18" customHeight="1">
      <c r="A61" s="406"/>
      <c r="B61" s="237" t="s">
        <v>281</v>
      </c>
      <c r="C61" s="249" t="s">
        <v>87</v>
      </c>
      <c r="D61" s="300" t="s">
        <v>116</v>
      </c>
      <c r="E61" s="250">
        <v>4.46</v>
      </c>
      <c r="F61" s="300">
        <v>6</v>
      </c>
      <c r="G61" s="1135"/>
      <c r="H61" s="566"/>
      <c r="I61" s="487"/>
      <c r="J61" s="406"/>
    </row>
    <row r="62" spans="1:10" s="468" customFormat="1" ht="18" customHeight="1">
      <c r="A62" s="406"/>
      <c r="B62" s="237" t="s">
        <v>282</v>
      </c>
      <c r="C62" s="249" t="s">
        <v>87</v>
      </c>
      <c r="D62" s="300" t="s">
        <v>116</v>
      </c>
      <c r="E62" s="250">
        <v>5.8</v>
      </c>
      <c r="F62" s="300">
        <v>6</v>
      </c>
      <c r="G62" s="1135"/>
      <c r="H62" s="566"/>
      <c r="I62" s="487"/>
      <c r="J62" s="406"/>
    </row>
    <row r="63" spans="1:10" s="468" customFormat="1" ht="18" customHeight="1">
      <c r="A63" s="406"/>
      <c r="B63" s="237" t="s">
        <v>283</v>
      </c>
      <c r="C63" s="249" t="s">
        <v>87</v>
      </c>
      <c r="D63" s="300" t="s">
        <v>116</v>
      </c>
      <c r="E63" s="250">
        <v>8.39</v>
      </c>
      <c r="F63" s="300">
        <v>6</v>
      </c>
      <c r="G63" s="1135"/>
      <c r="H63" s="566"/>
      <c r="I63" s="487"/>
      <c r="J63" s="406"/>
    </row>
    <row r="64" spans="1:10" s="468" customFormat="1" ht="18" customHeight="1">
      <c r="A64" s="406"/>
      <c r="B64" s="237" t="s">
        <v>284</v>
      </c>
      <c r="C64" s="249" t="s">
        <v>87</v>
      </c>
      <c r="D64" s="300" t="s">
        <v>117</v>
      </c>
      <c r="E64" s="250">
        <v>10.5</v>
      </c>
      <c r="F64" s="300">
        <v>6</v>
      </c>
      <c r="G64" s="1135"/>
      <c r="H64" s="566"/>
      <c r="I64" s="487"/>
      <c r="J64" s="406"/>
    </row>
    <row r="65" spans="1:10" s="468" customFormat="1" ht="18" customHeight="1">
      <c r="A65" s="406"/>
      <c r="B65" s="237" t="s">
        <v>285</v>
      </c>
      <c r="C65" s="249" t="s">
        <v>87</v>
      </c>
      <c r="D65" s="300" t="s">
        <v>228</v>
      </c>
      <c r="E65" s="250">
        <v>18.53</v>
      </c>
      <c r="F65" s="300">
        <v>6</v>
      </c>
      <c r="G65" s="1135"/>
      <c r="H65" s="566"/>
      <c r="I65" s="487"/>
      <c r="J65" s="406"/>
    </row>
    <row r="66" spans="1:10" s="468" customFormat="1" ht="18" customHeight="1">
      <c r="A66" s="406"/>
      <c r="B66" s="301" t="s">
        <v>286</v>
      </c>
      <c r="C66" s="297" t="s">
        <v>87</v>
      </c>
      <c r="D66" s="298" t="s">
        <v>229</v>
      </c>
      <c r="E66" s="555">
        <v>26.65</v>
      </c>
      <c r="F66" s="298">
        <v>6</v>
      </c>
      <c r="G66" s="1135"/>
      <c r="H66" s="566"/>
      <c r="I66" s="487"/>
      <c r="J66" s="406"/>
    </row>
    <row r="67" spans="1:10" s="468" customFormat="1" ht="18" customHeight="1">
      <c r="A67" s="406"/>
      <c r="B67" s="1420" t="s">
        <v>118</v>
      </c>
      <c r="C67" s="1421"/>
      <c r="D67" s="1421"/>
      <c r="E67" s="1421"/>
      <c r="F67" s="1422"/>
      <c r="G67" s="1135"/>
      <c r="H67" s="489"/>
      <c r="I67" s="487"/>
      <c r="J67" s="406"/>
    </row>
    <row r="68" spans="1:10" s="468" customFormat="1" ht="18" customHeight="1">
      <c r="A68" s="406"/>
      <c r="B68" s="236" t="s">
        <v>287</v>
      </c>
      <c r="C68" s="248" t="s">
        <v>87</v>
      </c>
      <c r="D68" s="302" t="s">
        <v>115</v>
      </c>
      <c r="E68" s="299">
        <v>3.33</v>
      </c>
      <c r="F68" s="299">
        <v>6</v>
      </c>
      <c r="G68" s="1135"/>
      <c r="H68" s="566"/>
      <c r="I68" s="487"/>
      <c r="J68" s="406"/>
    </row>
    <row r="69" spans="1:10" s="468" customFormat="1" ht="18" customHeight="1">
      <c r="A69" s="406"/>
      <c r="B69" s="237" t="s">
        <v>288</v>
      </c>
      <c r="C69" s="249" t="s">
        <v>87</v>
      </c>
      <c r="D69" s="303" t="s">
        <v>116</v>
      </c>
      <c r="E69" s="300">
        <v>4.0599999999999996</v>
      </c>
      <c r="F69" s="300">
        <v>6</v>
      </c>
      <c r="G69" s="1135"/>
      <c r="H69" s="566"/>
      <c r="I69" s="487"/>
      <c r="J69" s="406"/>
    </row>
    <row r="70" spans="1:10" s="468" customFormat="1" ht="18" customHeight="1">
      <c r="A70" s="406"/>
      <c r="B70" s="237" t="s">
        <v>289</v>
      </c>
      <c r="C70" s="249" t="s">
        <v>87</v>
      </c>
      <c r="D70" s="303" t="s">
        <v>116</v>
      </c>
      <c r="E70" s="300">
        <v>4.95</v>
      </c>
      <c r="F70" s="300">
        <v>6</v>
      </c>
      <c r="G70" s="1135"/>
      <c r="H70" s="566"/>
      <c r="I70" s="487"/>
      <c r="J70" s="406"/>
    </row>
    <row r="71" spans="1:10" s="468" customFormat="1" ht="18" customHeight="1">
      <c r="A71" s="406"/>
      <c r="B71" s="237" t="s">
        <v>290</v>
      </c>
      <c r="C71" s="249" t="s">
        <v>87</v>
      </c>
      <c r="D71" s="303" t="s">
        <v>116</v>
      </c>
      <c r="E71" s="300">
        <v>6.95</v>
      </c>
      <c r="F71" s="300">
        <v>6</v>
      </c>
      <c r="G71" s="1135"/>
      <c r="H71" s="566"/>
      <c r="I71" s="487"/>
      <c r="J71" s="406"/>
    </row>
    <row r="72" spans="1:10" s="468" customFormat="1" ht="18" customHeight="1">
      <c r="A72" s="406"/>
      <c r="B72" s="237" t="s">
        <v>291</v>
      </c>
      <c r="C72" s="249" t="s">
        <v>87</v>
      </c>
      <c r="D72" s="304">
        <v>500</v>
      </c>
      <c r="E72" s="300">
        <v>10.08</v>
      </c>
      <c r="F72" s="300">
        <v>6</v>
      </c>
      <c r="G72" s="1135"/>
      <c r="H72" s="566"/>
      <c r="I72" s="487"/>
      <c r="J72" s="406"/>
    </row>
    <row r="73" spans="1:10" s="468" customFormat="1" ht="18" customHeight="1">
      <c r="A73" s="406"/>
      <c r="B73" s="301" t="s">
        <v>292</v>
      </c>
      <c r="C73" s="297" t="s">
        <v>87</v>
      </c>
      <c r="D73" s="305">
        <v>1000</v>
      </c>
      <c r="E73" s="298">
        <v>16.73</v>
      </c>
      <c r="F73" s="298">
        <v>6</v>
      </c>
      <c r="G73" s="1135"/>
      <c r="H73" s="566"/>
      <c r="I73" s="487"/>
      <c r="J73" s="406"/>
    </row>
    <row r="74" spans="1:10" s="468" customFormat="1" ht="18" customHeight="1">
      <c r="A74" s="406"/>
      <c r="B74" s="1420" t="s">
        <v>293</v>
      </c>
      <c r="C74" s="1421"/>
      <c r="D74" s="1421"/>
      <c r="E74" s="1421"/>
      <c r="F74" s="1422"/>
      <c r="G74" s="1135"/>
      <c r="H74" s="489"/>
      <c r="I74" s="487"/>
      <c r="J74" s="406"/>
    </row>
    <row r="75" spans="1:10" s="468" customFormat="1" ht="18" customHeight="1">
      <c r="A75" s="406"/>
      <c r="B75" s="236" t="s">
        <v>294</v>
      </c>
      <c r="C75" s="248" t="s">
        <v>87</v>
      </c>
      <c r="D75" s="302">
        <v>1200</v>
      </c>
      <c r="E75" s="299">
        <v>8.23</v>
      </c>
      <c r="F75" s="299">
        <v>6</v>
      </c>
      <c r="G75" s="1135"/>
      <c r="H75" s="566"/>
      <c r="I75" s="487"/>
      <c r="J75" s="406"/>
    </row>
    <row r="76" spans="1:10" s="468" customFormat="1" ht="18" customHeight="1">
      <c r="A76" s="406"/>
      <c r="B76" s="237" t="s">
        <v>295</v>
      </c>
      <c r="C76" s="249" t="s">
        <v>87</v>
      </c>
      <c r="D76" s="303">
        <v>1000</v>
      </c>
      <c r="E76" s="300">
        <v>9.19</v>
      </c>
      <c r="F76" s="300">
        <v>6</v>
      </c>
      <c r="G76" s="1135"/>
      <c r="H76" s="566"/>
      <c r="I76" s="487"/>
      <c r="J76" s="406"/>
    </row>
    <row r="77" spans="1:10" s="468" customFormat="1" ht="18" customHeight="1">
      <c r="A77" s="406"/>
      <c r="B77" s="237" t="s">
        <v>296</v>
      </c>
      <c r="C77" s="249" t="s">
        <v>87</v>
      </c>
      <c r="D77" s="303">
        <v>1000</v>
      </c>
      <c r="E77" s="300">
        <v>11.19</v>
      </c>
      <c r="F77" s="300">
        <v>6</v>
      </c>
      <c r="G77" s="1135"/>
      <c r="H77" s="566"/>
      <c r="I77" s="487"/>
      <c r="J77" s="406"/>
    </row>
    <row r="78" spans="1:10" s="468" customFormat="1" ht="18" customHeight="1">
      <c r="A78" s="406"/>
      <c r="B78" s="237" t="s">
        <v>297</v>
      </c>
      <c r="C78" s="249" t="s">
        <v>87</v>
      </c>
      <c r="D78" s="303">
        <v>800</v>
      </c>
      <c r="E78" s="300">
        <v>15.44</v>
      </c>
      <c r="F78" s="300">
        <v>6</v>
      </c>
      <c r="G78" s="1135"/>
      <c r="H78" s="566"/>
      <c r="I78" s="487"/>
      <c r="J78" s="406"/>
    </row>
    <row r="79" spans="1:10" ht="18" customHeight="1">
      <c r="B79" s="1420" t="s">
        <v>119</v>
      </c>
      <c r="C79" s="1421"/>
      <c r="D79" s="1421"/>
      <c r="E79" s="1421"/>
      <c r="F79" s="1422"/>
      <c r="G79" s="1135"/>
      <c r="H79" s="566"/>
      <c r="I79" s="487"/>
    </row>
    <row r="80" spans="1:10" ht="18" customHeight="1">
      <c r="B80" s="236" t="s">
        <v>298</v>
      </c>
      <c r="C80" s="248" t="s">
        <v>87</v>
      </c>
      <c r="D80" s="303" t="s">
        <v>120</v>
      </c>
      <c r="E80" s="557">
        <v>4.43</v>
      </c>
      <c r="F80" s="299">
        <v>6</v>
      </c>
      <c r="G80" s="1135"/>
      <c r="H80" s="566"/>
      <c r="I80" s="487"/>
    </row>
    <row r="81" spans="1:9" ht="18" customHeight="1">
      <c r="B81" s="237" t="s">
        <v>299</v>
      </c>
      <c r="C81" s="249" t="s">
        <v>87</v>
      </c>
      <c r="D81" s="303" t="s">
        <v>120</v>
      </c>
      <c r="E81" s="250">
        <v>4.8499999999999996</v>
      </c>
      <c r="F81" s="300">
        <v>6</v>
      </c>
      <c r="G81" s="1135"/>
      <c r="H81" s="566"/>
      <c r="I81" s="487"/>
    </row>
    <row r="82" spans="1:9" ht="18" customHeight="1">
      <c r="B82" s="301" t="s">
        <v>300</v>
      </c>
      <c r="C82" s="297" t="s">
        <v>87</v>
      </c>
      <c r="D82" s="303" t="s">
        <v>120</v>
      </c>
      <c r="E82" s="555">
        <v>5.37</v>
      </c>
      <c r="F82" s="298">
        <v>6</v>
      </c>
      <c r="G82" s="1135"/>
      <c r="H82" s="566"/>
      <c r="I82" s="487"/>
    </row>
    <row r="83" spans="1:9" ht="18" customHeight="1">
      <c r="B83" s="1420" t="s">
        <v>121</v>
      </c>
      <c r="C83" s="1421"/>
      <c r="D83" s="1421"/>
      <c r="E83" s="1421"/>
      <c r="F83" s="1422"/>
      <c r="G83" s="1135"/>
      <c r="H83" s="489"/>
      <c r="I83" s="487"/>
    </row>
    <row r="84" spans="1:9" ht="18" customHeight="1">
      <c r="B84" s="236" t="s">
        <v>301</v>
      </c>
      <c r="C84" s="248" t="s">
        <v>87</v>
      </c>
      <c r="D84" s="248">
        <v>2500</v>
      </c>
      <c r="E84" s="557">
        <v>1.37</v>
      </c>
      <c r="F84" s="299">
        <v>6</v>
      </c>
      <c r="G84" s="1135"/>
      <c r="H84" s="566"/>
      <c r="I84" s="487"/>
    </row>
    <row r="85" spans="1:9" ht="18" customHeight="1">
      <c r="B85" s="538" t="s">
        <v>302</v>
      </c>
      <c r="C85" s="539" t="s">
        <v>87</v>
      </c>
      <c r="D85" s="539">
        <v>2000</v>
      </c>
      <c r="E85" s="555">
        <v>1.76</v>
      </c>
      <c r="F85" s="540">
        <v>6</v>
      </c>
      <c r="G85" s="1135"/>
      <c r="H85" s="566"/>
      <c r="I85" s="487"/>
    </row>
    <row r="86" spans="1:9" ht="18" customHeight="1">
      <c r="B86" s="1417" t="s">
        <v>122</v>
      </c>
      <c r="C86" s="1418"/>
      <c r="D86" s="1418"/>
      <c r="E86" s="1418"/>
      <c r="F86" s="1419"/>
      <c r="G86" s="1135"/>
      <c r="H86" s="489"/>
      <c r="I86" s="487"/>
    </row>
    <row r="87" spans="1:9" ht="18" customHeight="1">
      <c r="B87" s="236" t="s">
        <v>123</v>
      </c>
      <c r="C87" s="248" t="s">
        <v>124</v>
      </c>
      <c r="D87" s="248">
        <v>180</v>
      </c>
      <c r="E87" s="557">
        <v>64.760000000000005</v>
      </c>
      <c r="F87" s="299"/>
      <c r="G87" s="1135"/>
      <c r="H87" s="566"/>
      <c r="I87" s="487"/>
    </row>
    <row r="88" spans="1:9" ht="18" customHeight="1">
      <c r="B88" s="237" t="s">
        <v>125</v>
      </c>
      <c r="C88" s="249" t="s">
        <v>124</v>
      </c>
      <c r="D88" s="249">
        <v>150</v>
      </c>
      <c r="E88" s="250">
        <v>76.81</v>
      </c>
      <c r="F88" s="300"/>
      <c r="G88" s="1135"/>
      <c r="H88" s="566"/>
      <c r="I88" s="487"/>
    </row>
    <row r="89" spans="1:9" ht="18" customHeight="1">
      <c r="A89" s="698">
        <v>217472</v>
      </c>
      <c r="B89" s="703" t="s">
        <v>380</v>
      </c>
      <c r="C89" s="249" t="s">
        <v>124</v>
      </c>
      <c r="D89" s="704">
        <v>72</v>
      </c>
      <c r="E89" s="705">
        <v>85.96</v>
      </c>
      <c r="F89" s="706"/>
      <c r="G89" s="1135"/>
      <c r="H89" s="569"/>
      <c r="I89" s="487"/>
    </row>
    <row r="90" spans="1:9" ht="18" customHeight="1">
      <c r="A90" s="699">
        <v>217473</v>
      </c>
      <c r="B90" s="703" t="s">
        <v>381</v>
      </c>
      <c r="C90" s="249" t="s">
        <v>124</v>
      </c>
      <c r="D90" s="704">
        <v>72</v>
      </c>
      <c r="E90" s="705">
        <v>102.5</v>
      </c>
      <c r="F90" s="706"/>
      <c r="G90" s="1135"/>
      <c r="H90" s="566"/>
      <c r="I90" s="487"/>
    </row>
    <row r="91" spans="1:9" ht="18" customHeight="1">
      <c r="A91" s="698">
        <v>40413</v>
      </c>
      <c r="B91" s="301" t="s">
        <v>126</v>
      </c>
      <c r="C91" s="297" t="s">
        <v>124</v>
      </c>
      <c r="D91" s="297">
        <v>300</v>
      </c>
      <c r="E91" s="555">
        <v>34.54</v>
      </c>
      <c r="F91" s="298"/>
      <c r="G91" s="1135"/>
      <c r="H91" s="566"/>
      <c r="I91" s="487"/>
    </row>
    <row r="92" spans="1:9" ht="18" customHeight="1">
      <c r="B92" s="1420" t="s">
        <v>127</v>
      </c>
      <c r="C92" s="1421"/>
      <c r="D92" s="1421"/>
      <c r="E92" s="1421"/>
      <c r="F92" s="1422"/>
      <c r="G92" s="1135"/>
      <c r="H92" s="489"/>
      <c r="I92" s="487"/>
    </row>
    <row r="93" spans="1:9" ht="18" customHeight="1">
      <c r="A93" s="686" t="s">
        <v>388</v>
      </c>
      <c r="B93" s="237" t="s">
        <v>303</v>
      </c>
      <c r="C93" s="249" t="s">
        <v>87</v>
      </c>
      <c r="D93" s="249" t="s">
        <v>387</v>
      </c>
      <c r="E93" s="250">
        <v>5.14</v>
      </c>
      <c r="F93" s="300">
        <v>6</v>
      </c>
      <c r="G93" s="1135"/>
      <c r="H93" s="700"/>
      <c r="I93" s="487"/>
    </row>
    <row r="94" spans="1:9" ht="18" customHeight="1">
      <c r="B94" s="301" t="s">
        <v>304</v>
      </c>
      <c r="C94" s="297" t="s">
        <v>87</v>
      </c>
      <c r="D94" s="297" t="s">
        <v>116</v>
      </c>
      <c r="E94" s="555">
        <v>5.92</v>
      </c>
      <c r="F94" s="298">
        <v>6</v>
      </c>
      <c r="G94" s="1135"/>
      <c r="H94" s="700"/>
      <c r="I94" s="487"/>
    </row>
    <row r="95" spans="1:9" ht="18" customHeight="1">
      <c r="B95" s="1417" t="s">
        <v>222</v>
      </c>
      <c r="C95" s="1418"/>
      <c r="D95" s="1418"/>
      <c r="E95" s="1418"/>
      <c r="F95" s="1419"/>
      <c r="G95" s="1135"/>
      <c r="H95" s="489"/>
      <c r="I95" s="487"/>
    </row>
    <row r="96" spans="1:9" ht="18" customHeight="1">
      <c r="A96" s="698">
        <v>165736</v>
      </c>
      <c r="B96" s="707" t="s">
        <v>305</v>
      </c>
      <c r="C96" s="708" t="s">
        <v>87</v>
      </c>
      <c r="D96" s="709">
        <v>800</v>
      </c>
      <c r="E96" s="710">
        <v>3.1</v>
      </c>
      <c r="F96" s="711"/>
      <c r="G96" s="1135"/>
      <c r="H96" s="566"/>
      <c r="I96" s="487"/>
    </row>
    <row r="97" spans="1:9" ht="18" customHeight="1">
      <c r="A97" s="698">
        <v>40438</v>
      </c>
      <c r="B97" s="707" t="s">
        <v>306</v>
      </c>
      <c r="C97" s="708" t="s">
        <v>87</v>
      </c>
      <c r="D97" s="709">
        <v>400</v>
      </c>
      <c r="E97" s="710">
        <v>4.67</v>
      </c>
      <c r="F97" s="712"/>
      <c r="G97" s="1135"/>
      <c r="H97" s="566"/>
      <c r="I97" s="487"/>
    </row>
    <row r="98" spans="1:9" ht="18" customHeight="1">
      <c r="B98" s="1420" t="s">
        <v>128</v>
      </c>
      <c r="C98" s="1421"/>
      <c r="D98" s="1421"/>
      <c r="E98" s="1421"/>
      <c r="F98" s="1422"/>
      <c r="G98" s="1135"/>
      <c r="H98" s="489"/>
      <c r="I98" s="487"/>
    </row>
    <row r="99" spans="1:9" ht="18" customHeight="1">
      <c r="B99" s="1061" t="s">
        <v>129</v>
      </c>
      <c r="C99" s="555" t="s">
        <v>87</v>
      </c>
      <c r="D99" s="555">
        <v>1</v>
      </c>
      <c r="E99" s="555">
        <v>3478.01</v>
      </c>
      <c r="F99" s="555"/>
      <c r="G99" s="1135"/>
      <c r="H99" s="1009"/>
      <c r="I99" s="1010"/>
    </row>
    <row r="100" spans="1:9" ht="18" customHeight="1">
      <c r="B100" s="1061" t="s">
        <v>130</v>
      </c>
      <c r="C100" s="555" t="s">
        <v>87</v>
      </c>
      <c r="D100" s="555">
        <v>1</v>
      </c>
      <c r="E100" s="555">
        <v>3085.33</v>
      </c>
      <c r="F100" s="555"/>
      <c r="G100" s="1135"/>
      <c r="H100" s="1009"/>
      <c r="I100" s="1010"/>
    </row>
    <row r="101" spans="1:9" ht="18" customHeight="1">
      <c r="B101" s="1061" t="s">
        <v>131</v>
      </c>
      <c r="C101" s="555" t="s">
        <v>87</v>
      </c>
      <c r="D101" s="555">
        <v>1</v>
      </c>
      <c r="E101" s="555">
        <v>3478.01</v>
      </c>
      <c r="F101" s="555"/>
      <c r="G101" s="1135"/>
      <c r="H101" s="1009"/>
      <c r="I101" s="1010"/>
    </row>
    <row r="102" spans="1:9" ht="18" customHeight="1">
      <c r="B102" s="1061" t="s">
        <v>132</v>
      </c>
      <c r="C102" s="555" t="s">
        <v>87</v>
      </c>
      <c r="D102" s="555">
        <v>1</v>
      </c>
      <c r="E102" s="555">
        <v>4543.8500000000004</v>
      </c>
      <c r="F102" s="555"/>
      <c r="G102" s="1135"/>
      <c r="H102" s="1009"/>
      <c r="I102" s="1010"/>
    </row>
    <row r="103" spans="1:9" ht="18" customHeight="1">
      <c r="B103" s="1061" t="s">
        <v>133</v>
      </c>
      <c r="C103" s="555" t="s">
        <v>87</v>
      </c>
      <c r="D103" s="555">
        <v>1</v>
      </c>
      <c r="E103" s="555">
        <v>4095.07</v>
      </c>
      <c r="F103" s="555"/>
      <c r="G103" s="1135"/>
      <c r="H103" s="1009"/>
      <c r="I103" s="1010"/>
    </row>
    <row r="104" spans="1:9" ht="18" customHeight="1">
      <c r="B104" s="1061" t="s">
        <v>134</v>
      </c>
      <c r="C104" s="555" t="s">
        <v>87</v>
      </c>
      <c r="D104" s="555">
        <v>1</v>
      </c>
      <c r="E104" s="555">
        <v>4543.8500000000004</v>
      </c>
      <c r="F104" s="555"/>
      <c r="G104" s="1135"/>
      <c r="H104" s="1009"/>
      <c r="I104" s="1010"/>
    </row>
    <row r="105" spans="1:9" ht="18" customHeight="1">
      <c r="B105" s="1428" t="s">
        <v>510</v>
      </c>
      <c r="C105" s="1429"/>
      <c r="D105" s="1429"/>
      <c r="E105" s="1429"/>
      <c r="F105" s="1430"/>
      <c r="G105" s="1135"/>
      <c r="H105" s="489"/>
      <c r="I105" s="487"/>
    </row>
    <row r="106" spans="1:9" ht="18" customHeight="1">
      <c r="B106" s="306" t="s">
        <v>224</v>
      </c>
      <c r="C106" s="295" t="s">
        <v>108</v>
      </c>
      <c r="D106" s="295">
        <v>26</v>
      </c>
      <c r="E106" s="557">
        <v>1009.22</v>
      </c>
      <c r="F106" s="307"/>
      <c r="G106" s="1135"/>
      <c r="H106" s="566"/>
      <c r="I106" s="487"/>
    </row>
    <row r="107" spans="1:9" ht="18" customHeight="1">
      <c r="B107" s="308" t="s">
        <v>135</v>
      </c>
      <c r="C107" s="309" t="s">
        <v>109</v>
      </c>
      <c r="D107" s="309">
        <v>18</v>
      </c>
      <c r="E107" s="250">
        <v>1184.8499999999999</v>
      </c>
      <c r="F107" s="310"/>
      <c r="G107" s="1135"/>
      <c r="H107" s="566"/>
      <c r="I107" s="487"/>
    </row>
    <row r="108" spans="1:9" ht="18" customHeight="1">
      <c r="B108" s="237" t="s">
        <v>136</v>
      </c>
      <c r="C108" s="249" t="s">
        <v>109</v>
      </c>
      <c r="D108" s="304">
        <v>13</v>
      </c>
      <c r="E108" s="250">
        <v>1236</v>
      </c>
      <c r="F108" s="310"/>
      <c r="G108" s="1135"/>
      <c r="H108" s="566"/>
      <c r="I108" s="487"/>
    </row>
    <row r="109" spans="1:9" ht="18" customHeight="1">
      <c r="B109" s="394" t="s">
        <v>137</v>
      </c>
      <c r="C109" s="391" t="s">
        <v>109</v>
      </c>
      <c r="D109" s="391">
        <v>2</v>
      </c>
      <c r="E109" s="555">
        <v>1992.23</v>
      </c>
      <c r="F109" s="395"/>
      <c r="G109" s="1135"/>
      <c r="H109" s="566"/>
      <c r="I109" s="487"/>
    </row>
    <row r="110" spans="1:9" ht="18" customHeight="1">
      <c r="B110" s="1431" t="s">
        <v>511</v>
      </c>
      <c r="C110" s="1432"/>
      <c r="D110" s="1432"/>
      <c r="E110" s="1432"/>
      <c r="F110" s="1433"/>
      <c r="G110" s="1135"/>
      <c r="H110" s="489"/>
      <c r="I110" s="487"/>
    </row>
    <row r="111" spans="1:9" ht="18" customHeight="1">
      <c r="B111" s="236" t="s">
        <v>138</v>
      </c>
      <c r="C111" s="248" t="s">
        <v>139</v>
      </c>
      <c r="D111" s="248">
        <v>21</v>
      </c>
      <c r="E111" s="557">
        <v>1153.3900000000001</v>
      </c>
      <c r="F111" s="302"/>
      <c r="G111" s="1135"/>
      <c r="H111" s="566"/>
      <c r="I111" s="487"/>
    </row>
    <row r="112" spans="1:9" ht="18" customHeight="1">
      <c r="B112" s="396" t="s">
        <v>143</v>
      </c>
      <c r="C112" s="249" t="s">
        <v>139</v>
      </c>
      <c r="D112" s="303">
        <v>26.25</v>
      </c>
      <c r="E112" s="250">
        <v>1080</v>
      </c>
      <c r="F112" s="303"/>
      <c r="G112" s="1135"/>
      <c r="H112" s="566"/>
      <c r="I112" s="487"/>
    </row>
    <row r="113" spans="1:10" ht="18" customHeight="1">
      <c r="B113" s="1437" t="s">
        <v>512</v>
      </c>
      <c r="C113" s="1438"/>
      <c r="D113" s="1438"/>
      <c r="E113" s="1438"/>
      <c r="F113" s="1439"/>
      <c r="G113" s="1135"/>
      <c r="H113" s="566"/>
      <c r="I113" s="487"/>
    </row>
    <row r="114" spans="1:10" ht="18" customHeight="1">
      <c r="B114" s="1062" t="s">
        <v>513</v>
      </c>
      <c r="C114" s="1063" t="s">
        <v>139</v>
      </c>
      <c r="D114" s="1064">
        <v>40</v>
      </c>
      <c r="E114" s="1065">
        <v>566.5</v>
      </c>
      <c r="F114" s="1064"/>
      <c r="G114" s="1135"/>
      <c r="H114" s="1009"/>
      <c r="I114" s="487"/>
    </row>
    <row r="115" spans="1:10" ht="18" customHeight="1">
      <c r="B115" s="1423" t="s">
        <v>226</v>
      </c>
      <c r="C115" s="1424"/>
      <c r="D115" s="1424"/>
      <c r="E115" s="1424"/>
      <c r="F115" s="1425"/>
      <c r="G115" s="1135"/>
      <c r="H115" s="1009"/>
      <c r="I115" s="487"/>
    </row>
    <row r="116" spans="1:10" ht="18" customHeight="1">
      <c r="B116" s="1139" t="s">
        <v>521</v>
      </c>
      <c r="C116" s="1140" t="s">
        <v>87</v>
      </c>
      <c r="D116" s="1141">
        <v>1</v>
      </c>
      <c r="E116" s="1142">
        <v>518.40456200000006</v>
      </c>
      <c r="F116" s="1143"/>
      <c r="G116" s="1135"/>
      <c r="H116" s="1009"/>
      <c r="I116" s="1010"/>
    </row>
    <row r="117" spans="1:10" s="468" customFormat="1" ht="18" customHeight="1">
      <c r="A117" s="406"/>
      <c r="B117" s="1066" t="s">
        <v>378</v>
      </c>
      <c r="C117" s="1067" t="s">
        <v>87</v>
      </c>
      <c r="D117" s="536">
        <v>50</v>
      </c>
      <c r="E117" s="1068">
        <v>824</v>
      </c>
      <c r="F117" s="1069"/>
      <c r="G117" s="1135"/>
      <c r="H117" s="1009"/>
      <c r="I117" s="1010"/>
      <c r="J117" s="406"/>
    </row>
    <row r="118" spans="1:10" s="468" customFormat="1" ht="18" customHeight="1">
      <c r="A118" s="406"/>
      <c r="B118" s="1066" t="s">
        <v>374</v>
      </c>
      <c r="C118" s="1067" t="s">
        <v>87</v>
      </c>
      <c r="D118" s="536">
        <v>1</v>
      </c>
      <c r="E118" s="1068">
        <v>344.47</v>
      </c>
      <c r="F118" s="1069"/>
      <c r="G118" s="1135"/>
      <c r="H118" s="1009"/>
      <c r="I118" s="1010"/>
      <c r="J118" s="406"/>
    </row>
    <row r="119" spans="1:10" s="468" customFormat="1" ht="18" customHeight="1">
      <c r="A119" s="406"/>
      <c r="B119" s="1066" t="s">
        <v>375</v>
      </c>
      <c r="C119" s="1067" t="s">
        <v>87</v>
      </c>
      <c r="D119" s="536">
        <v>1</v>
      </c>
      <c r="E119" s="1068">
        <v>697.85</v>
      </c>
      <c r="F119" s="1069"/>
      <c r="G119" s="1135"/>
      <c r="H119" s="1009"/>
      <c r="I119" s="1010"/>
      <c r="J119" s="406"/>
    </row>
    <row r="120" spans="1:10" s="468" customFormat="1" ht="18" customHeight="1">
      <c r="A120" s="406"/>
      <c r="B120" s="1066" t="s">
        <v>142</v>
      </c>
      <c r="C120" s="1067" t="s">
        <v>140</v>
      </c>
      <c r="D120" s="536">
        <v>1</v>
      </c>
      <c r="E120" s="1068">
        <v>11330</v>
      </c>
      <c r="F120" s="1069"/>
      <c r="G120" s="1135"/>
      <c r="I120" s="1010"/>
      <c r="J120" s="406"/>
    </row>
    <row r="121" spans="1:10" s="468" customFormat="1" ht="18" customHeight="1">
      <c r="A121" s="406"/>
      <c r="B121" s="538" t="s">
        <v>144</v>
      </c>
      <c r="C121" s="539" t="s">
        <v>87</v>
      </c>
      <c r="D121" s="1070">
        <v>1</v>
      </c>
      <c r="E121" s="1071">
        <v>416411.93</v>
      </c>
      <c r="F121" s="540"/>
      <c r="G121" s="1135"/>
      <c r="I121" s="1010"/>
      <c r="J121" s="406"/>
    </row>
    <row r="122" spans="1:10" s="468" customFormat="1" ht="12.75" customHeight="1">
      <c r="A122" s="406"/>
      <c r="B122" s="397"/>
      <c r="C122" s="398"/>
      <c r="D122" s="399"/>
      <c r="E122" s="400"/>
      <c r="F122" s="401"/>
      <c r="J122" s="406"/>
    </row>
    <row r="123" spans="1:10" s="468" customFormat="1" ht="12.75" customHeight="1">
      <c r="A123" s="406"/>
      <c r="B123" s="402"/>
      <c r="C123" s="403"/>
      <c r="D123" s="404"/>
      <c r="E123" s="1040"/>
      <c r="F123" s="1040"/>
      <c r="J123" s="406"/>
    </row>
    <row r="124" spans="1:10" s="468" customFormat="1" ht="12.75" customHeight="1">
      <c r="A124" s="406"/>
      <c r="B124" s="405"/>
      <c r="C124" s="406"/>
      <c r="D124" s="404"/>
      <c r="E124" s="560"/>
      <c r="F124" s="560"/>
      <c r="J124" s="406"/>
    </row>
    <row r="125" spans="1:10" s="468" customFormat="1" ht="12.75" customHeight="1">
      <c r="A125" s="406"/>
      <c r="B125" s="407"/>
      <c r="C125" s="408"/>
      <c r="D125" s="409"/>
      <c r="E125" s="691"/>
      <c r="F125" s="691"/>
      <c r="J125" s="406"/>
    </row>
    <row r="126" spans="1:10" s="468" customFormat="1" ht="12.75" customHeight="1">
      <c r="A126" s="406"/>
      <c r="B126" s="410"/>
      <c r="C126" s="407"/>
      <c r="D126" s="407"/>
      <c r="E126" s="230"/>
      <c r="F126" s="563"/>
      <c r="J126" s="406"/>
    </row>
    <row r="127" spans="1:10" s="468" customFormat="1" ht="12.75" customHeight="1">
      <c r="A127" s="406"/>
      <c r="B127" s="411"/>
      <c r="C127" s="412"/>
      <c r="D127" s="413"/>
      <c r="E127" s="230"/>
      <c r="F127" s="563"/>
      <c r="J127" s="406"/>
    </row>
    <row r="128" spans="1:10" s="468" customFormat="1" ht="12.75" customHeight="1">
      <c r="A128" s="406"/>
      <c r="B128" s="411"/>
      <c r="C128" s="406"/>
      <c r="D128" s="404"/>
      <c r="J128" s="406"/>
    </row>
    <row r="129" spans="2:6" ht="12.75" customHeight="1">
      <c r="B129" s="415"/>
      <c r="C129" s="415"/>
      <c r="D129" s="415"/>
      <c r="E129" s="415"/>
      <c r="F129" s="404"/>
    </row>
    <row r="130" spans="2:6">
      <c r="E130" s="596"/>
      <c r="F130" s="202"/>
    </row>
    <row r="131" spans="2:6">
      <c r="E131" s="596"/>
      <c r="F131" s="202"/>
    </row>
    <row r="132" spans="2:6">
      <c r="E132" s="596"/>
      <c r="F132" s="202"/>
    </row>
    <row r="133" spans="2:6">
      <c r="E133" s="596"/>
      <c r="F133" s="202"/>
    </row>
    <row r="134" spans="2:6">
      <c r="E134" s="596"/>
      <c r="F134" s="202"/>
    </row>
    <row r="135" spans="2:6">
      <c r="E135" s="596"/>
      <c r="F135" s="202"/>
    </row>
    <row r="136" spans="2:6">
      <c r="E136" s="596"/>
      <c r="F136" s="202"/>
    </row>
    <row r="137" spans="2:6">
      <c r="E137" s="596"/>
      <c r="F137" s="202"/>
    </row>
    <row r="138" spans="2:6">
      <c r="E138" s="596"/>
      <c r="F138" s="202"/>
    </row>
    <row r="139" spans="2:6">
      <c r="E139" s="596"/>
      <c r="F139" s="202"/>
    </row>
    <row r="140" spans="2:6">
      <c r="E140" s="596"/>
      <c r="F140" s="202"/>
    </row>
    <row r="141" spans="2:6">
      <c r="E141" s="596"/>
      <c r="F141" s="202"/>
    </row>
    <row r="142" spans="2:6">
      <c r="E142" s="596"/>
      <c r="F142" s="202"/>
    </row>
    <row r="143" spans="2:6">
      <c r="E143" s="596"/>
      <c r="F143" s="202"/>
    </row>
    <row r="144" spans="2:6">
      <c r="E144" s="596"/>
      <c r="F144" s="202"/>
    </row>
    <row r="145" spans="5:6">
      <c r="E145" s="596"/>
      <c r="F145" s="202"/>
    </row>
    <row r="146" spans="5:6">
      <c r="E146" s="596"/>
      <c r="F146" s="202"/>
    </row>
    <row r="147" spans="5:6">
      <c r="E147" s="596"/>
      <c r="F147" s="202"/>
    </row>
    <row r="148" spans="5:6">
      <c r="E148" s="596"/>
      <c r="F148" s="202"/>
    </row>
    <row r="149" spans="5:6">
      <c r="E149" s="596"/>
      <c r="F149" s="202"/>
    </row>
    <row r="150" spans="5:6">
      <c r="E150" s="596"/>
      <c r="F150" s="202"/>
    </row>
    <row r="151" spans="5:6">
      <c r="E151" s="596"/>
      <c r="F151" s="202"/>
    </row>
    <row r="152" spans="5:6">
      <c r="E152" s="596"/>
      <c r="F152" s="202"/>
    </row>
    <row r="153" spans="5:6">
      <c r="E153" s="596"/>
      <c r="F153" s="202"/>
    </row>
    <row r="154" spans="5:6">
      <c r="E154" s="596"/>
      <c r="F154" s="202"/>
    </row>
    <row r="155" spans="5:6">
      <c r="E155" s="596"/>
      <c r="F155" s="202"/>
    </row>
    <row r="156" spans="5:6">
      <c r="E156" s="596"/>
      <c r="F156" s="202"/>
    </row>
    <row r="157" spans="5:6">
      <c r="E157" s="596"/>
      <c r="F157" s="202"/>
    </row>
    <row r="158" spans="5:6">
      <c r="E158" s="596"/>
      <c r="F158" s="202"/>
    </row>
    <row r="159" spans="5:6">
      <c r="E159" s="596"/>
      <c r="F159" s="202"/>
    </row>
    <row r="160" spans="5:6">
      <c r="E160" s="596"/>
      <c r="F160" s="202"/>
    </row>
    <row r="161" spans="5:6">
      <c r="E161" s="596"/>
      <c r="F161" s="202"/>
    </row>
    <row r="162" spans="5:6">
      <c r="E162" s="596"/>
      <c r="F162" s="202"/>
    </row>
    <row r="163" spans="5:6">
      <c r="E163" s="596"/>
      <c r="F163" s="202"/>
    </row>
    <row r="164" spans="5:6">
      <c r="E164" s="596"/>
      <c r="F164" s="202"/>
    </row>
    <row r="165" spans="5:6">
      <c r="E165" s="596"/>
      <c r="F165" s="202"/>
    </row>
    <row r="166" spans="5:6">
      <c r="E166" s="596"/>
      <c r="F166" s="202"/>
    </row>
    <row r="167" spans="5:6">
      <c r="E167" s="596"/>
      <c r="F167" s="202"/>
    </row>
    <row r="168" spans="5:6">
      <c r="E168" s="596"/>
      <c r="F168" s="202"/>
    </row>
    <row r="169" spans="5:6">
      <c r="E169" s="596"/>
      <c r="F169" s="202"/>
    </row>
    <row r="170" spans="5:6">
      <c r="E170" s="596"/>
      <c r="F170" s="202"/>
    </row>
    <row r="171" spans="5:6">
      <c r="E171" s="596"/>
      <c r="F171" s="202"/>
    </row>
    <row r="172" spans="5:6">
      <c r="E172" s="596"/>
      <c r="F172" s="202"/>
    </row>
    <row r="173" spans="5:6">
      <c r="E173" s="596"/>
      <c r="F173" s="202"/>
    </row>
    <row r="174" spans="5:6">
      <c r="E174" s="596"/>
      <c r="F174" s="202"/>
    </row>
    <row r="175" spans="5:6">
      <c r="E175" s="596"/>
      <c r="F175" s="202"/>
    </row>
    <row r="176" spans="5:6">
      <c r="E176" s="596"/>
      <c r="F176" s="202"/>
    </row>
    <row r="177" spans="5:6">
      <c r="E177" s="596"/>
      <c r="F177" s="202"/>
    </row>
    <row r="178" spans="5:6">
      <c r="E178" s="596"/>
      <c r="F178" s="202"/>
    </row>
    <row r="179" spans="5:6">
      <c r="E179" s="596"/>
      <c r="F179" s="202"/>
    </row>
    <row r="180" spans="5:6">
      <c r="E180" s="596"/>
      <c r="F180" s="202"/>
    </row>
    <row r="181" spans="5:6">
      <c r="E181" s="596"/>
      <c r="F181" s="202"/>
    </row>
    <row r="182" spans="5:6">
      <c r="E182" s="596"/>
      <c r="F182" s="202"/>
    </row>
    <row r="183" spans="5:6">
      <c r="E183" s="596"/>
      <c r="F183" s="202"/>
    </row>
    <row r="184" spans="5:6">
      <c r="E184" s="596"/>
      <c r="F184" s="202"/>
    </row>
    <row r="185" spans="5:6">
      <c r="E185" s="596"/>
      <c r="F185" s="202"/>
    </row>
    <row r="186" spans="5:6">
      <c r="E186" s="596"/>
      <c r="F186" s="202"/>
    </row>
    <row r="187" spans="5:6">
      <c r="E187" s="596"/>
      <c r="F187" s="202"/>
    </row>
    <row r="188" spans="5:6">
      <c r="E188" s="596"/>
      <c r="F188" s="202"/>
    </row>
    <row r="189" spans="5:6">
      <c r="E189" s="596"/>
      <c r="F189" s="202"/>
    </row>
    <row r="190" spans="5:6">
      <c r="E190" s="596"/>
      <c r="F190" s="202"/>
    </row>
    <row r="191" spans="5:6">
      <c r="E191" s="596"/>
      <c r="F191" s="202"/>
    </row>
    <row r="192" spans="5:6">
      <c r="E192" s="596"/>
      <c r="F192" s="202"/>
    </row>
    <row r="193" spans="5:6">
      <c r="E193" s="596"/>
      <c r="F193" s="202"/>
    </row>
    <row r="194" spans="5:6">
      <c r="E194" s="596"/>
      <c r="F194" s="202"/>
    </row>
    <row r="195" spans="5:6">
      <c r="E195" s="596"/>
      <c r="F195" s="202"/>
    </row>
    <row r="196" spans="5:6">
      <c r="E196" s="596"/>
      <c r="F196" s="202"/>
    </row>
    <row r="197" spans="5:6">
      <c r="E197" s="596"/>
      <c r="F197" s="202"/>
    </row>
    <row r="198" spans="5:6">
      <c r="E198" s="596"/>
      <c r="F198" s="202"/>
    </row>
    <row r="199" spans="5:6">
      <c r="E199" s="596"/>
      <c r="F199" s="202"/>
    </row>
    <row r="200" spans="5:6">
      <c r="E200" s="596"/>
      <c r="F200" s="202"/>
    </row>
    <row r="201" spans="5:6">
      <c r="E201" s="596"/>
      <c r="F201" s="202"/>
    </row>
    <row r="202" spans="5:6">
      <c r="E202" s="596"/>
      <c r="F202" s="202"/>
    </row>
    <row r="203" spans="5:6">
      <c r="E203" s="596"/>
      <c r="F203" s="202"/>
    </row>
    <row r="204" spans="5:6">
      <c r="E204" s="596"/>
      <c r="F204" s="202"/>
    </row>
    <row r="205" spans="5:6">
      <c r="E205" s="596"/>
      <c r="F205" s="202"/>
    </row>
    <row r="206" spans="5:6">
      <c r="E206" s="596"/>
      <c r="F206" s="202"/>
    </row>
    <row r="207" spans="5:6">
      <c r="E207" s="596"/>
      <c r="F207" s="202"/>
    </row>
    <row r="208" spans="5:6">
      <c r="E208" s="596"/>
      <c r="F208" s="202"/>
    </row>
    <row r="209" spans="5:6">
      <c r="E209" s="596"/>
      <c r="F209" s="202"/>
    </row>
    <row r="210" spans="5:6">
      <c r="E210" s="596"/>
      <c r="F210" s="202"/>
    </row>
    <row r="211" spans="5:6">
      <c r="E211" s="596"/>
      <c r="F211" s="202"/>
    </row>
    <row r="212" spans="5:6">
      <c r="E212" s="596"/>
      <c r="F212" s="202"/>
    </row>
    <row r="213" spans="5:6">
      <c r="E213" s="596"/>
      <c r="F213" s="202"/>
    </row>
    <row r="214" spans="5:6">
      <c r="E214" s="596"/>
      <c r="F214" s="202"/>
    </row>
    <row r="215" spans="5:6">
      <c r="E215" s="596"/>
      <c r="F215" s="202"/>
    </row>
    <row r="216" spans="5:6">
      <c r="E216" s="596"/>
      <c r="F216" s="202"/>
    </row>
    <row r="217" spans="5:6">
      <c r="E217" s="596"/>
      <c r="F217" s="202"/>
    </row>
    <row r="218" spans="5:6">
      <c r="E218" s="596"/>
      <c r="F218" s="202"/>
    </row>
    <row r="219" spans="5:6">
      <c r="E219" s="596"/>
      <c r="F219" s="202"/>
    </row>
    <row r="220" spans="5:6">
      <c r="E220" s="596"/>
      <c r="F220" s="202"/>
    </row>
    <row r="221" spans="5:6">
      <c r="E221" s="596"/>
      <c r="F221" s="202"/>
    </row>
    <row r="222" spans="5:6">
      <c r="E222" s="596"/>
      <c r="F222" s="202"/>
    </row>
    <row r="223" spans="5:6">
      <c r="E223" s="596"/>
      <c r="F223" s="202"/>
    </row>
    <row r="224" spans="5:6">
      <c r="E224" s="596"/>
      <c r="F224" s="202"/>
    </row>
    <row r="225" spans="5:6">
      <c r="E225" s="596"/>
      <c r="F225" s="202"/>
    </row>
    <row r="226" spans="5:6">
      <c r="E226" s="596"/>
      <c r="F226" s="202"/>
    </row>
    <row r="227" spans="5:6">
      <c r="E227" s="596"/>
      <c r="F227" s="202"/>
    </row>
    <row r="228" spans="5:6">
      <c r="E228" s="596"/>
      <c r="F228" s="202"/>
    </row>
    <row r="229" spans="5:6">
      <c r="E229" s="596"/>
      <c r="F229" s="202"/>
    </row>
    <row r="230" spans="5:6">
      <c r="E230" s="596"/>
      <c r="F230" s="202"/>
    </row>
    <row r="231" spans="5:6">
      <c r="E231" s="596"/>
      <c r="F231" s="202"/>
    </row>
    <row r="232" spans="5:6">
      <c r="E232" s="596"/>
      <c r="F232" s="202"/>
    </row>
    <row r="233" spans="5:6">
      <c r="E233" s="596"/>
      <c r="F233" s="202"/>
    </row>
    <row r="234" spans="5:6">
      <c r="E234" s="596"/>
      <c r="F234" s="202"/>
    </row>
    <row r="235" spans="5:6">
      <c r="E235" s="596"/>
      <c r="F235" s="202"/>
    </row>
    <row r="236" spans="5:6">
      <c r="E236" s="596"/>
      <c r="F236" s="202"/>
    </row>
    <row r="237" spans="5:6">
      <c r="E237" s="596"/>
      <c r="F237" s="202"/>
    </row>
    <row r="238" spans="5:6">
      <c r="E238" s="596"/>
      <c r="F238" s="202"/>
    </row>
    <row r="239" spans="5:6">
      <c r="E239" s="596"/>
      <c r="F239" s="202"/>
    </row>
    <row r="240" spans="5:6">
      <c r="E240" s="596"/>
      <c r="F240" s="202"/>
    </row>
    <row r="241" spans="5:6">
      <c r="E241" s="596"/>
      <c r="F241" s="202"/>
    </row>
    <row r="242" spans="5:6">
      <c r="E242" s="596"/>
      <c r="F242" s="202"/>
    </row>
    <row r="243" spans="5:6">
      <c r="E243" s="596"/>
      <c r="F243" s="202"/>
    </row>
    <row r="244" spans="5:6">
      <c r="E244" s="596"/>
      <c r="F244" s="202"/>
    </row>
    <row r="245" spans="5:6">
      <c r="E245" s="596"/>
      <c r="F245" s="202"/>
    </row>
    <row r="246" spans="5:6">
      <c r="E246" s="596"/>
      <c r="F246" s="202"/>
    </row>
    <row r="247" spans="5:6">
      <c r="E247" s="596"/>
      <c r="F247" s="202"/>
    </row>
    <row r="248" spans="5:6">
      <c r="E248" s="596"/>
      <c r="F248" s="202"/>
    </row>
    <row r="249" spans="5:6">
      <c r="E249" s="596"/>
      <c r="F249" s="202"/>
    </row>
    <row r="250" spans="5:6">
      <c r="E250" s="596"/>
      <c r="F250" s="202"/>
    </row>
    <row r="251" spans="5:6">
      <c r="E251" s="596"/>
      <c r="F251" s="202"/>
    </row>
    <row r="252" spans="5:6">
      <c r="E252" s="596"/>
      <c r="F252" s="202"/>
    </row>
    <row r="253" spans="5:6">
      <c r="E253" s="596"/>
      <c r="F253" s="202"/>
    </row>
    <row r="254" spans="5:6">
      <c r="E254" s="596"/>
      <c r="F254" s="202"/>
    </row>
    <row r="255" spans="5:6">
      <c r="E255" s="596"/>
      <c r="F255" s="202"/>
    </row>
    <row r="256" spans="5:6">
      <c r="E256" s="596"/>
      <c r="F256" s="202"/>
    </row>
    <row r="257" spans="5:6">
      <c r="E257" s="596"/>
      <c r="F257" s="202"/>
    </row>
    <row r="258" spans="5:6">
      <c r="E258" s="596"/>
      <c r="F258" s="202"/>
    </row>
    <row r="259" spans="5:6">
      <c r="E259" s="596"/>
      <c r="F259" s="202"/>
    </row>
    <row r="260" spans="5:6">
      <c r="E260" s="596"/>
      <c r="F260" s="202"/>
    </row>
    <row r="261" spans="5:6">
      <c r="E261" s="596"/>
      <c r="F261" s="202"/>
    </row>
    <row r="262" spans="5:6">
      <c r="E262" s="596"/>
      <c r="F262" s="202"/>
    </row>
    <row r="263" spans="5:6">
      <c r="E263" s="596"/>
      <c r="F263" s="202"/>
    </row>
    <row r="264" spans="5:6">
      <c r="E264" s="596"/>
      <c r="F264" s="202"/>
    </row>
    <row r="265" spans="5:6">
      <c r="E265" s="596"/>
      <c r="F265" s="202"/>
    </row>
    <row r="266" spans="5:6">
      <c r="E266" s="596"/>
      <c r="F266" s="202"/>
    </row>
    <row r="267" spans="5:6">
      <c r="E267" s="596"/>
      <c r="F267" s="202"/>
    </row>
    <row r="268" spans="5:6">
      <c r="E268" s="596"/>
      <c r="F268" s="202"/>
    </row>
    <row r="269" spans="5:6">
      <c r="E269" s="596"/>
      <c r="F269" s="202"/>
    </row>
    <row r="270" spans="5:6">
      <c r="E270" s="596"/>
      <c r="F270" s="202"/>
    </row>
    <row r="271" spans="5:6">
      <c r="E271" s="596"/>
      <c r="F271" s="202"/>
    </row>
    <row r="272" spans="5:6">
      <c r="E272" s="596"/>
      <c r="F272" s="202"/>
    </row>
    <row r="273" spans="5:6">
      <c r="E273" s="596"/>
      <c r="F273" s="202"/>
    </row>
    <row r="274" spans="5:6">
      <c r="E274" s="596"/>
      <c r="F274" s="202"/>
    </row>
    <row r="275" spans="5:6">
      <c r="E275" s="596"/>
      <c r="F275" s="202"/>
    </row>
    <row r="276" spans="5:6">
      <c r="E276" s="596"/>
      <c r="F276" s="202"/>
    </row>
    <row r="277" spans="5:6">
      <c r="E277" s="596"/>
      <c r="F277" s="202"/>
    </row>
    <row r="278" spans="5:6">
      <c r="E278" s="596"/>
      <c r="F278" s="202"/>
    </row>
    <row r="279" spans="5:6">
      <c r="E279" s="596"/>
      <c r="F279" s="202"/>
    </row>
    <row r="280" spans="5:6">
      <c r="E280" s="596"/>
      <c r="F280" s="202"/>
    </row>
    <row r="281" spans="5:6">
      <c r="E281" s="596"/>
      <c r="F281" s="202"/>
    </row>
    <row r="282" spans="5:6">
      <c r="E282" s="596"/>
      <c r="F282" s="202"/>
    </row>
    <row r="283" spans="5:6">
      <c r="E283" s="596"/>
      <c r="F283" s="202"/>
    </row>
    <row r="284" spans="5:6">
      <c r="E284" s="596"/>
      <c r="F284" s="202"/>
    </row>
    <row r="285" spans="5:6">
      <c r="E285" s="596"/>
      <c r="F285" s="202"/>
    </row>
    <row r="286" spans="5:6">
      <c r="E286" s="596"/>
      <c r="F286" s="202"/>
    </row>
    <row r="287" spans="5:6">
      <c r="E287" s="596"/>
      <c r="F287" s="202"/>
    </row>
    <row r="288" spans="5:6">
      <c r="E288" s="596"/>
      <c r="F288" s="202"/>
    </row>
    <row r="289" spans="5:6">
      <c r="E289" s="596"/>
      <c r="F289" s="202"/>
    </row>
    <row r="290" spans="5:6">
      <c r="E290" s="596"/>
      <c r="F290" s="202"/>
    </row>
    <row r="291" spans="5:6">
      <c r="E291" s="596"/>
      <c r="F291" s="202"/>
    </row>
    <row r="292" spans="5:6">
      <c r="E292" s="596"/>
      <c r="F292" s="202"/>
    </row>
    <row r="293" spans="5:6">
      <c r="E293" s="596"/>
      <c r="F293" s="202"/>
    </row>
    <row r="294" spans="5:6">
      <c r="E294" s="596"/>
      <c r="F294" s="202"/>
    </row>
    <row r="295" spans="5:6">
      <c r="E295" s="596"/>
      <c r="F295" s="202"/>
    </row>
    <row r="296" spans="5:6">
      <c r="E296" s="596"/>
      <c r="F296" s="202"/>
    </row>
    <row r="297" spans="5:6">
      <c r="E297" s="596"/>
      <c r="F297" s="202"/>
    </row>
    <row r="298" spans="5:6">
      <c r="E298" s="596"/>
      <c r="F298" s="202"/>
    </row>
    <row r="299" spans="5:6">
      <c r="E299" s="596"/>
      <c r="F299" s="202"/>
    </row>
    <row r="300" spans="5:6">
      <c r="E300" s="596"/>
      <c r="F300" s="202"/>
    </row>
    <row r="301" spans="5:6">
      <c r="E301" s="596"/>
      <c r="F301" s="202"/>
    </row>
    <row r="302" spans="5:6">
      <c r="E302" s="596"/>
      <c r="F302" s="202"/>
    </row>
    <row r="303" spans="5:6">
      <c r="E303" s="596"/>
      <c r="F303" s="202"/>
    </row>
    <row r="304" spans="5:6">
      <c r="E304" s="596"/>
      <c r="F304" s="202"/>
    </row>
    <row r="305" spans="5:6">
      <c r="E305" s="596"/>
      <c r="F305" s="202"/>
    </row>
    <row r="306" spans="5:6">
      <c r="E306" s="596"/>
      <c r="F306" s="202"/>
    </row>
    <row r="307" spans="5:6">
      <c r="E307" s="596"/>
      <c r="F307" s="202"/>
    </row>
    <row r="308" spans="5:6">
      <c r="E308" s="596"/>
      <c r="F308" s="202"/>
    </row>
    <row r="309" spans="5:6">
      <c r="E309" s="596"/>
      <c r="F309" s="202"/>
    </row>
    <row r="310" spans="5:6">
      <c r="E310" s="596"/>
      <c r="F310" s="202"/>
    </row>
    <row r="311" spans="5:6">
      <c r="E311" s="596"/>
      <c r="F311" s="202"/>
    </row>
    <row r="312" spans="5:6">
      <c r="E312" s="596"/>
      <c r="F312" s="202"/>
    </row>
    <row r="313" spans="5:6">
      <c r="E313" s="596"/>
      <c r="F313" s="202"/>
    </row>
    <row r="314" spans="5:6">
      <c r="E314" s="596"/>
      <c r="F314" s="202"/>
    </row>
    <row r="315" spans="5:6">
      <c r="E315" s="596"/>
      <c r="F315" s="202"/>
    </row>
    <row r="316" spans="5:6">
      <c r="E316" s="596"/>
      <c r="F316" s="202"/>
    </row>
    <row r="317" spans="5:6">
      <c r="E317" s="596"/>
      <c r="F317" s="202"/>
    </row>
    <row r="318" spans="5:6">
      <c r="E318" s="596"/>
      <c r="F318" s="202"/>
    </row>
    <row r="319" spans="5:6">
      <c r="E319" s="596"/>
      <c r="F319" s="202"/>
    </row>
    <row r="320" spans="5:6">
      <c r="E320" s="596"/>
      <c r="F320" s="202"/>
    </row>
    <row r="321" spans="5:6">
      <c r="E321" s="596"/>
      <c r="F321" s="202"/>
    </row>
    <row r="322" spans="5:6">
      <c r="E322" s="596"/>
      <c r="F322" s="202"/>
    </row>
    <row r="323" spans="5:6">
      <c r="E323" s="596"/>
      <c r="F323" s="202"/>
    </row>
    <row r="324" spans="5:6">
      <c r="E324" s="596"/>
      <c r="F324" s="202"/>
    </row>
    <row r="325" spans="5:6">
      <c r="E325" s="596"/>
      <c r="F325" s="202"/>
    </row>
    <row r="326" spans="5:6">
      <c r="E326" s="596"/>
      <c r="F326" s="202"/>
    </row>
    <row r="327" spans="5:6">
      <c r="E327" s="596"/>
      <c r="F327" s="202"/>
    </row>
    <row r="328" spans="5:6">
      <c r="E328" s="596"/>
      <c r="F328" s="202"/>
    </row>
    <row r="329" spans="5:6">
      <c r="E329" s="596"/>
      <c r="F329" s="202"/>
    </row>
    <row r="330" spans="5:6">
      <c r="E330" s="596"/>
      <c r="F330" s="202"/>
    </row>
    <row r="331" spans="5:6">
      <c r="E331" s="596"/>
      <c r="F331" s="202"/>
    </row>
    <row r="332" spans="5:6">
      <c r="E332" s="596"/>
      <c r="F332" s="202"/>
    </row>
    <row r="333" spans="5:6">
      <c r="E333" s="596"/>
      <c r="F333" s="202"/>
    </row>
    <row r="334" spans="5:6">
      <c r="E334" s="596"/>
      <c r="F334" s="202"/>
    </row>
    <row r="335" spans="5:6">
      <c r="E335" s="596"/>
      <c r="F335" s="202"/>
    </row>
    <row r="336" spans="5:6">
      <c r="E336" s="596"/>
      <c r="F336" s="202"/>
    </row>
    <row r="337" spans="5:6">
      <c r="E337" s="596"/>
      <c r="F337" s="202"/>
    </row>
    <row r="338" spans="5:6">
      <c r="E338" s="596"/>
      <c r="F338" s="202"/>
    </row>
    <row r="339" spans="5:6">
      <c r="E339" s="596"/>
      <c r="F339" s="202"/>
    </row>
    <row r="340" spans="5:6">
      <c r="E340" s="596"/>
      <c r="F340" s="202"/>
    </row>
    <row r="341" spans="5:6">
      <c r="E341" s="596"/>
      <c r="F341" s="202"/>
    </row>
    <row r="342" spans="5:6">
      <c r="E342" s="596"/>
      <c r="F342" s="202"/>
    </row>
    <row r="343" spans="5:6">
      <c r="E343" s="596"/>
      <c r="F343" s="202"/>
    </row>
    <row r="344" spans="5:6">
      <c r="E344" s="596"/>
      <c r="F344" s="202"/>
    </row>
    <row r="345" spans="5:6">
      <c r="E345" s="596"/>
      <c r="F345" s="202"/>
    </row>
    <row r="346" spans="5:6">
      <c r="E346" s="596"/>
      <c r="F346" s="202"/>
    </row>
    <row r="347" spans="5:6">
      <c r="E347" s="596"/>
      <c r="F347" s="202"/>
    </row>
    <row r="348" spans="5:6">
      <c r="E348" s="596"/>
      <c r="F348" s="202"/>
    </row>
    <row r="349" spans="5:6">
      <c r="E349" s="596"/>
      <c r="F349" s="202"/>
    </row>
    <row r="350" spans="5:6">
      <c r="E350" s="596"/>
      <c r="F350" s="202"/>
    </row>
    <row r="351" spans="5:6">
      <c r="E351" s="596"/>
      <c r="F351" s="202"/>
    </row>
    <row r="352" spans="5:6">
      <c r="E352" s="596"/>
      <c r="F352" s="202"/>
    </row>
    <row r="353" spans="5:6">
      <c r="E353" s="596"/>
      <c r="F353" s="202"/>
    </row>
    <row r="354" spans="5:6">
      <c r="E354" s="596"/>
      <c r="F354" s="202"/>
    </row>
    <row r="355" spans="5:6">
      <c r="E355" s="596"/>
      <c r="F355" s="202"/>
    </row>
    <row r="356" spans="5:6">
      <c r="E356" s="596"/>
      <c r="F356" s="202"/>
    </row>
    <row r="357" spans="5:6">
      <c r="E357" s="596"/>
      <c r="F357" s="202"/>
    </row>
    <row r="358" spans="5:6">
      <c r="E358" s="596"/>
      <c r="F358" s="202"/>
    </row>
    <row r="359" spans="5:6">
      <c r="E359" s="596"/>
      <c r="F359" s="202"/>
    </row>
    <row r="360" spans="5:6">
      <c r="E360" s="596"/>
      <c r="F360" s="202"/>
    </row>
    <row r="361" spans="5:6">
      <c r="E361" s="596"/>
      <c r="F361" s="202"/>
    </row>
    <row r="362" spans="5:6">
      <c r="E362" s="596"/>
      <c r="F362" s="202"/>
    </row>
    <row r="363" spans="5:6">
      <c r="E363" s="596"/>
      <c r="F363" s="202"/>
    </row>
    <row r="364" spans="5:6">
      <c r="E364" s="596"/>
      <c r="F364" s="202"/>
    </row>
    <row r="365" spans="5:6">
      <c r="E365" s="596"/>
      <c r="F365" s="202"/>
    </row>
    <row r="366" spans="5:6">
      <c r="E366" s="596"/>
      <c r="F366" s="202"/>
    </row>
    <row r="367" spans="5:6">
      <c r="E367" s="596"/>
      <c r="F367" s="202"/>
    </row>
    <row r="368" spans="5:6">
      <c r="E368" s="596"/>
      <c r="F368" s="202"/>
    </row>
    <row r="369" spans="5:6">
      <c r="E369" s="596"/>
      <c r="F369" s="202"/>
    </row>
    <row r="370" spans="5:6">
      <c r="E370" s="596"/>
      <c r="F370" s="202"/>
    </row>
    <row r="371" spans="5:6">
      <c r="E371" s="596"/>
      <c r="F371" s="202"/>
    </row>
    <row r="372" spans="5:6">
      <c r="E372" s="596"/>
      <c r="F372" s="202"/>
    </row>
    <row r="373" spans="5:6">
      <c r="E373" s="596"/>
      <c r="F373" s="202"/>
    </row>
    <row r="374" spans="5:6">
      <c r="E374" s="596"/>
      <c r="F374" s="202"/>
    </row>
    <row r="375" spans="5:6">
      <c r="E375" s="596"/>
      <c r="F375" s="202"/>
    </row>
    <row r="376" spans="5:6">
      <c r="E376" s="596"/>
      <c r="F376" s="202"/>
    </row>
    <row r="377" spans="5:6">
      <c r="E377" s="596"/>
      <c r="F377" s="202"/>
    </row>
    <row r="378" spans="5:6">
      <c r="E378" s="596"/>
      <c r="F378" s="202"/>
    </row>
    <row r="379" spans="5:6">
      <c r="E379" s="596"/>
      <c r="F379" s="202"/>
    </row>
    <row r="380" spans="5:6">
      <c r="E380" s="596"/>
      <c r="F380" s="202"/>
    </row>
    <row r="381" spans="5:6">
      <c r="E381" s="596"/>
      <c r="F381" s="202"/>
    </row>
    <row r="382" spans="5:6">
      <c r="E382" s="596"/>
      <c r="F382" s="202"/>
    </row>
    <row r="383" spans="5:6">
      <c r="E383" s="596"/>
      <c r="F383" s="202"/>
    </row>
    <row r="384" spans="5:6">
      <c r="E384" s="596"/>
      <c r="F384" s="202"/>
    </row>
    <row r="385" spans="5:6">
      <c r="E385" s="596"/>
      <c r="F385" s="202"/>
    </row>
    <row r="386" spans="5:6">
      <c r="E386" s="596"/>
      <c r="F386" s="202"/>
    </row>
    <row r="387" spans="5:6">
      <c r="E387" s="596"/>
      <c r="F387" s="202"/>
    </row>
    <row r="388" spans="5:6">
      <c r="E388" s="596"/>
      <c r="F388" s="202"/>
    </row>
    <row r="389" spans="5:6">
      <c r="E389" s="596"/>
      <c r="F389" s="202"/>
    </row>
    <row r="390" spans="5:6">
      <c r="E390" s="596"/>
      <c r="F390" s="202"/>
    </row>
    <row r="391" spans="5:6">
      <c r="E391" s="596"/>
      <c r="F391" s="202"/>
    </row>
    <row r="392" spans="5:6">
      <c r="E392" s="596"/>
      <c r="F392" s="202"/>
    </row>
    <row r="393" spans="5:6">
      <c r="E393" s="596"/>
      <c r="F393" s="202"/>
    </row>
    <row r="394" spans="5:6">
      <c r="E394" s="596"/>
      <c r="F394" s="202"/>
    </row>
    <row r="395" spans="5:6">
      <c r="E395" s="596"/>
      <c r="F395" s="202"/>
    </row>
    <row r="396" spans="5:6">
      <c r="E396" s="596"/>
      <c r="F396" s="202"/>
    </row>
    <row r="397" spans="5:6">
      <c r="E397" s="596"/>
      <c r="F397" s="202"/>
    </row>
    <row r="398" spans="5:6">
      <c r="E398" s="596"/>
      <c r="F398" s="202"/>
    </row>
    <row r="399" spans="5:6">
      <c r="E399" s="596"/>
      <c r="F399" s="202"/>
    </row>
    <row r="400" spans="5:6">
      <c r="E400" s="596"/>
      <c r="F400" s="202"/>
    </row>
    <row r="401" spans="5:6">
      <c r="E401" s="596"/>
      <c r="F401" s="202"/>
    </row>
    <row r="402" spans="5:6">
      <c r="E402" s="596"/>
      <c r="F402" s="202"/>
    </row>
    <row r="403" spans="5:6">
      <c r="E403" s="596"/>
      <c r="F403" s="202"/>
    </row>
    <row r="404" spans="5:6">
      <c r="E404" s="596"/>
      <c r="F404" s="202"/>
    </row>
    <row r="405" spans="5:6">
      <c r="E405" s="596"/>
      <c r="F405" s="202"/>
    </row>
    <row r="406" spans="5:6">
      <c r="E406" s="596"/>
      <c r="F406" s="202"/>
    </row>
    <row r="407" spans="5:6">
      <c r="E407" s="596"/>
      <c r="F407" s="202"/>
    </row>
    <row r="408" spans="5:6">
      <c r="E408" s="596"/>
      <c r="F408" s="202"/>
    </row>
    <row r="409" spans="5:6">
      <c r="E409" s="596"/>
      <c r="F409" s="202"/>
    </row>
    <row r="410" spans="5:6">
      <c r="E410" s="596"/>
      <c r="F410" s="202"/>
    </row>
    <row r="411" spans="5:6">
      <c r="E411" s="596"/>
      <c r="F411" s="202"/>
    </row>
    <row r="412" spans="5:6">
      <c r="E412" s="596"/>
      <c r="F412" s="202"/>
    </row>
    <row r="413" spans="5:6">
      <c r="E413" s="596"/>
      <c r="F413" s="202"/>
    </row>
    <row r="414" spans="5:6">
      <c r="E414" s="596"/>
      <c r="F414" s="202"/>
    </row>
    <row r="415" spans="5:6">
      <c r="E415" s="596"/>
      <c r="F415" s="202"/>
    </row>
    <row r="416" spans="5:6">
      <c r="E416" s="596"/>
      <c r="F416" s="202"/>
    </row>
    <row r="417" spans="5:6">
      <c r="E417" s="596"/>
      <c r="F417" s="202"/>
    </row>
    <row r="418" spans="5:6">
      <c r="E418" s="596"/>
      <c r="F418" s="202"/>
    </row>
    <row r="419" spans="5:6">
      <c r="E419" s="596"/>
      <c r="F419" s="202"/>
    </row>
    <row r="420" spans="5:6">
      <c r="E420" s="596"/>
      <c r="F420" s="202"/>
    </row>
    <row r="421" spans="5:6">
      <c r="E421" s="596"/>
      <c r="F421" s="202"/>
    </row>
    <row r="422" spans="5:6">
      <c r="E422" s="596"/>
      <c r="F422" s="202"/>
    </row>
    <row r="423" spans="5:6">
      <c r="E423" s="596"/>
      <c r="F423" s="202"/>
    </row>
    <row r="424" spans="5:6">
      <c r="E424" s="596"/>
      <c r="F424" s="202"/>
    </row>
    <row r="425" spans="5:6">
      <c r="E425" s="596"/>
      <c r="F425" s="202"/>
    </row>
    <row r="426" spans="5:6">
      <c r="E426" s="596"/>
      <c r="F426" s="202"/>
    </row>
    <row r="427" spans="5:6">
      <c r="E427" s="596"/>
      <c r="F427" s="202"/>
    </row>
    <row r="428" spans="5:6">
      <c r="E428" s="596"/>
      <c r="F428" s="202"/>
    </row>
    <row r="429" spans="5:6">
      <c r="E429" s="596"/>
      <c r="F429" s="202"/>
    </row>
    <row r="430" spans="5:6">
      <c r="E430" s="596"/>
      <c r="F430" s="202"/>
    </row>
    <row r="431" spans="5:6">
      <c r="E431" s="596"/>
      <c r="F431" s="202"/>
    </row>
    <row r="432" spans="5:6">
      <c r="E432" s="596"/>
      <c r="F432" s="202"/>
    </row>
    <row r="433" spans="5:6">
      <c r="E433" s="596"/>
      <c r="F433" s="202"/>
    </row>
    <row r="434" spans="5:6">
      <c r="E434" s="596"/>
      <c r="F434" s="202"/>
    </row>
    <row r="435" spans="5:6">
      <c r="E435" s="596"/>
      <c r="F435" s="202"/>
    </row>
    <row r="436" spans="5:6">
      <c r="E436" s="596"/>
      <c r="F436" s="202"/>
    </row>
    <row r="437" spans="5:6">
      <c r="E437" s="596"/>
      <c r="F437" s="202"/>
    </row>
    <row r="438" spans="5:6">
      <c r="E438" s="596"/>
      <c r="F438" s="202"/>
    </row>
    <row r="439" spans="5:6">
      <c r="E439" s="596"/>
      <c r="F439" s="202"/>
    </row>
    <row r="440" spans="5:6">
      <c r="E440" s="596"/>
      <c r="F440" s="202"/>
    </row>
    <row r="441" spans="5:6">
      <c r="E441" s="596"/>
      <c r="F441" s="202"/>
    </row>
    <row r="442" spans="5:6">
      <c r="E442" s="596"/>
      <c r="F442" s="202"/>
    </row>
    <row r="443" spans="5:6">
      <c r="E443" s="596"/>
      <c r="F443" s="202"/>
    </row>
    <row r="444" spans="5:6">
      <c r="E444" s="596"/>
      <c r="F444" s="202"/>
    </row>
    <row r="445" spans="5:6">
      <c r="E445" s="596"/>
      <c r="F445" s="202"/>
    </row>
    <row r="446" spans="5:6">
      <c r="E446" s="596"/>
      <c r="F446" s="202"/>
    </row>
    <row r="447" spans="5:6">
      <c r="E447" s="596"/>
      <c r="F447" s="202"/>
    </row>
    <row r="448" spans="5:6">
      <c r="E448" s="596"/>
      <c r="F448" s="202"/>
    </row>
    <row r="449" spans="5:6">
      <c r="E449" s="596"/>
      <c r="F449" s="202"/>
    </row>
    <row r="450" spans="5:6">
      <c r="E450" s="596"/>
      <c r="F450" s="202"/>
    </row>
    <row r="451" spans="5:6">
      <c r="E451" s="596"/>
      <c r="F451" s="202"/>
    </row>
    <row r="452" spans="5:6">
      <c r="E452" s="596"/>
      <c r="F452" s="202"/>
    </row>
    <row r="453" spans="5:6">
      <c r="E453" s="596"/>
      <c r="F453" s="202"/>
    </row>
    <row r="454" spans="5:6">
      <c r="E454" s="596"/>
      <c r="F454" s="202"/>
    </row>
    <row r="455" spans="5:6">
      <c r="E455" s="596"/>
      <c r="F455" s="202"/>
    </row>
    <row r="456" spans="5:6">
      <c r="E456" s="596"/>
      <c r="F456" s="202"/>
    </row>
    <row r="457" spans="5:6">
      <c r="E457" s="596"/>
      <c r="F457" s="202"/>
    </row>
    <row r="458" spans="5:6">
      <c r="E458" s="596"/>
      <c r="F458" s="202"/>
    </row>
    <row r="459" spans="5:6">
      <c r="E459" s="596"/>
      <c r="F459" s="202"/>
    </row>
    <row r="460" spans="5:6">
      <c r="E460" s="596"/>
      <c r="F460" s="202"/>
    </row>
    <row r="461" spans="5:6">
      <c r="E461" s="596"/>
      <c r="F461" s="202"/>
    </row>
    <row r="462" spans="5:6">
      <c r="E462" s="596"/>
      <c r="F462" s="202"/>
    </row>
    <row r="463" spans="5:6">
      <c r="E463" s="596"/>
      <c r="F463" s="202"/>
    </row>
    <row r="464" spans="5:6">
      <c r="E464" s="596"/>
      <c r="F464" s="202"/>
    </row>
    <row r="465" spans="5:6">
      <c r="E465" s="596"/>
      <c r="F465" s="202"/>
    </row>
    <row r="466" spans="5:6">
      <c r="E466" s="596"/>
      <c r="F466" s="202"/>
    </row>
    <row r="467" spans="5:6">
      <c r="E467" s="596"/>
      <c r="F467" s="202"/>
    </row>
    <row r="468" spans="5:6">
      <c r="E468" s="596"/>
      <c r="F468" s="202"/>
    </row>
    <row r="469" spans="5:6">
      <c r="E469" s="596"/>
      <c r="F469" s="202"/>
    </row>
    <row r="470" spans="5:6">
      <c r="E470" s="596"/>
      <c r="F470" s="202"/>
    </row>
    <row r="471" spans="5:6">
      <c r="E471" s="596"/>
      <c r="F471" s="202"/>
    </row>
    <row r="472" spans="5:6">
      <c r="E472" s="596"/>
      <c r="F472" s="202"/>
    </row>
    <row r="473" spans="5:6">
      <c r="E473" s="596"/>
      <c r="F473" s="202"/>
    </row>
    <row r="474" spans="5:6">
      <c r="E474" s="596"/>
      <c r="F474" s="202"/>
    </row>
    <row r="475" spans="5:6">
      <c r="E475" s="596"/>
      <c r="F475" s="202"/>
    </row>
    <row r="476" spans="5:6">
      <c r="E476" s="596"/>
      <c r="F476" s="202"/>
    </row>
    <row r="477" spans="5:6">
      <c r="E477" s="596"/>
      <c r="F477" s="202"/>
    </row>
    <row r="478" spans="5:6">
      <c r="E478" s="596"/>
      <c r="F478" s="202"/>
    </row>
    <row r="479" spans="5:6">
      <c r="E479" s="596"/>
      <c r="F479" s="202"/>
    </row>
    <row r="480" spans="5:6">
      <c r="E480" s="596"/>
      <c r="F480" s="202"/>
    </row>
    <row r="481" spans="5:6">
      <c r="E481" s="596"/>
      <c r="F481" s="202"/>
    </row>
    <row r="482" spans="5:6">
      <c r="E482" s="596"/>
      <c r="F482" s="202"/>
    </row>
    <row r="483" spans="5:6">
      <c r="E483" s="596"/>
      <c r="F483" s="202"/>
    </row>
    <row r="484" spans="5:6">
      <c r="E484" s="596"/>
      <c r="F484" s="202"/>
    </row>
    <row r="485" spans="5:6">
      <c r="E485" s="596"/>
      <c r="F485" s="202"/>
    </row>
    <row r="486" spans="5:6">
      <c r="E486" s="596"/>
      <c r="F486" s="202"/>
    </row>
    <row r="487" spans="5:6">
      <c r="E487" s="596"/>
      <c r="F487" s="202"/>
    </row>
    <row r="488" spans="5:6">
      <c r="E488" s="596"/>
      <c r="F488" s="202"/>
    </row>
    <row r="489" spans="5:6">
      <c r="E489" s="596"/>
      <c r="F489" s="202"/>
    </row>
    <row r="490" spans="5:6">
      <c r="E490" s="596"/>
      <c r="F490" s="202"/>
    </row>
    <row r="491" spans="5:6">
      <c r="E491" s="596"/>
      <c r="F491" s="202"/>
    </row>
    <row r="492" spans="5:6">
      <c r="E492" s="596"/>
      <c r="F492" s="202"/>
    </row>
    <row r="493" spans="5:6">
      <c r="E493" s="596"/>
      <c r="F493" s="202"/>
    </row>
    <row r="494" spans="5:6">
      <c r="E494" s="596"/>
      <c r="F494" s="202"/>
    </row>
    <row r="495" spans="5:6">
      <c r="E495" s="596"/>
      <c r="F495" s="202"/>
    </row>
    <row r="496" spans="5:6">
      <c r="E496" s="596"/>
      <c r="F496" s="202"/>
    </row>
    <row r="497" spans="5:6">
      <c r="E497" s="596"/>
      <c r="F497" s="202"/>
    </row>
    <row r="498" spans="5:6">
      <c r="E498" s="596"/>
      <c r="F498" s="202"/>
    </row>
    <row r="499" spans="5:6">
      <c r="E499" s="596"/>
      <c r="F499" s="202"/>
    </row>
    <row r="500" spans="5:6">
      <c r="E500" s="596"/>
      <c r="F500" s="202"/>
    </row>
    <row r="501" spans="5:6">
      <c r="E501" s="596"/>
      <c r="F501" s="202"/>
    </row>
    <row r="502" spans="5:6">
      <c r="E502" s="596"/>
      <c r="F502" s="202"/>
    </row>
    <row r="503" spans="5:6">
      <c r="E503" s="596"/>
      <c r="F503" s="202"/>
    </row>
    <row r="504" spans="5:6">
      <c r="E504" s="596"/>
      <c r="F504" s="202"/>
    </row>
    <row r="505" spans="5:6">
      <c r="E505" s="596"/>
      <c r="F505" s="202"/>
    </row>
    <row r="506" spans="5:6">
      <c r="E506" s="596"/>
      <c r="F506" s="202"/>
    </row>
    <row r="507" spans="5:6">
      <c r="E507" s="596"/>
      <c r="F507" s="202"/>
    </row>
    <row r="508" spans="5:6">
      <c r="E508" s="596"/>
      <c r="F508" s="202"/>
    </row>
    <row r="509" spans="5:6">
      <c r="E509" s="596"/>
      <c r="F509" s="202"/>
    </row>
    <row r="510" spans="5:6">
      <c r="E510" s="596"/>
      <c r="F510" s="202"/>
    </row>
    <row r="511" spans="5:6">
      <c r="E511" s="596"/>
      <c r="F511" s="202"/>
    </row>
    <row r="512" spans="5:6">
      <c r="E512" s="596"/>
      <c r="F512" s="202"/>
    </row>
    <row r="513" spans="5:6">
      <c r="E513" s="596"/>
      <c r="F513" s="202"/>
    </row>
    <row r="514" spans="5:6">
      <c r="E514" s="596"/>
      <c r="F514" s="202"/>
    </row>
    <row r="515" spans="5:6">
      <c r="E515" s="596"/>
      <c r="F515" s="202"/>
    </row>
    <row r="516" spans="5:6">
      <c r="E516" s="596"/>
      <c r="F516" s="202"/>
    </row>
    <row r="517" spans="5:6">
      <c r="E517" s="596"/>
      <c r="F517" s="202"/>
    </row>
    <row r="518" spans="5:6">
      <c r="E518" s="596"/>
      <c r="F518" s="202"/>
    </row>
    <row r="519" spans="5:6">
      <c r="E519" s="596"/>
      <c r="F519" s="202"/>
    </row>
    <row r="520" spans="5:6">
      <c r="E520" s="596"/>
      <c r="F520" s="202"/>
    </row>
    <row r="521" spans="5:6">
      <c r="E521" s="596"/>
      <c r="F521" s="202"/>
    </row>
    <row r="522" spans="5:6">
      <c r="E522" s="596"/>
      <c r="F522" s="202"/>
    </row>
    <row r="523" spans="5:6">
      <c r="E523" s="596"/>
      <c r="F523" s="202"/>
    </row>
    <row r="524" spans="5:6">
      <c r="E524" s="596"/>
      <c r="F524" s="202"/>
    </row>
    <row r="525" spans="5:6">
      <c r="E525" s="596"/>
      <c r="F525" s="202"/>
    </row>
    <row r="526" spans="5:6">
      <c r="E526" s="596"/>
      <c r="F526" s="202"/>
    </row>
    <row r="527" spans="5:6">
      <c r="E527" s="596"/>
      <c r="F527" s="202"/>
    </row>
    <row r="528" spans="5:6">
      <c r="E528" s="596"/>
      <c r="F528" s="202"/>
    </row>
    <row r="529" spans="5:6">
      <c r="E529" s="596"/>
      <c r="F529" s="202"/>
    </row>
    <row r="530" spans="5:6">
      <c r="E530" s="596"/>
      <c r="F530" s="202"/>
    </row>
    <row r="531" spans="5:6">
      <c r="E531" s="596"/>
      <c r="F531" s="202"/>
    </row>
    <row r="532" spans="5:6">
      <c r="E532" s="596"/>
      <c r="F532" s="202"/>
    </row>
    <row r="533" spans="5:6">
      <c r="E533" s="596"/>
      <c r="F533" s="202"/>
    </row>
    <row r="534" spans="5:6">
      <c r="E534" s="596"/>
      <c r="F534" s="202"/>
    </row>
    <row r="535" spans="5:6">
      <c r="E535" s="596"/>
      <c r="F535" s="202"/>
    </row>
    <row r="536" spans="5:6">
      <c r="E536" s="596"/>
      <c r="F536" s="202"/>
    </row>
    <row r="537" spans="5:6">
      <c r="E537" s="596"/>
      <c r="F537" s="202"/>
    </row>
    <row r="538" spans="5:6">
      <c r="E538" s="596"/>
      <c r="F538" s="202"/>
    </row>
    <row r="539" spans="5:6">
      <c r="E539" s="596"/>
      <c r="F539" s="202"/>
    </row>
    <row r="540" spans="5:6">
      <c r="E540" s="596"/>
      <c r="F540" s="202"/>
    </row>
    <row r="541" spans="5:6">
      <c r="E541" s="596"/>
      <c r="F541" s="202"/>
    </row>
    <row r="542" spans="5:6">
      <c r="E542" s="596"/>
      <c r="F542" s="202"/>
    </row>
    <row r="543" spans="5:6">
      <c r="E543" s="596"/>
      <c r="F543" s="202"/>
    </row>
    <row r="544" spans="5:6">
      <c r="E544" s="596"/>
      <c r="F544" s="202"/>
    </row>
    <row r="545" spans="5:6">
      <c r="E545" s="596"/>
      <c r="F545" s="202"/>
    </row>
    <row r="546" spans="5:6">
      <c r="E546" s="596"/>
      <c r="F546" s="202"/>
    </row>
    <row r="547" spans="5:6">
      <c r="E547" s="596"/>
      <c r="F547" s="202"/>
    </row>
    <row r="548" spans="5:6">
      <c r="E548" s="596"/>
      <c r="F548" s="202"/>
    </row>
    <row r="549" spans="5:6">
      <c r="E549" s="596"/>
      <c r="F549" s="202"/>
    </row>
    <row r="550" spans="5:6">
      <c r="E550" s="596"/>
      <c r="F550" s="202"/>
    </row>
    <row r="551" spans="5:6">
      <c r="E551" s="596"/>
      <c r="F551" s="202"/>
    </row>
    <row r="552" spans="5:6">
      <c r="E552" s="596"/>
      <c r="F552" s="202"/>
    </row>
    <row r="553" spans="5:6">
      <c r="E553" s="596"/>
      <c r="F553" s="202"/>
    </row>
    <row r="554" spans="5:6">
      <c r="E554" s="596"/>
      <c r="F554" s="202"/>
    </row>
    <row r="555" spans="5:6">
      <c r="E555" s="596"/>
      <c r="F555" s="202"/>
    </row>
    <row r="556" spans="5:6">
      <c r="E556" s="596"/>
      <c r="F556" s="202"/>
    </row>
    <row r="557" spans="5:6">
      <c r="E557" s="596"/>
      <c r="F557" s="202"/>
    </row>
    <row r="558" spans="5:6">
      <c r="E558" s="596"/>
      <c r="F558" s="202"/>
    </row>
    <row r="559" spans="5:6">
      <c r="E559" s="596"/>
      <c r="F559" s="202"/>
    </row>
    <row r="560" spans="5:6">
      <c r="E560" s="596"/>
      <c r="F560" s="202"/>
    </row>
    <row r="561" spans="5:6">
      <c r="E561" s="596"/>
      <c r="F561" s="202"/>
    </row>
    <row r="562" spans="5:6">
      <c r="E562" s="596"/>
      <c r="F562" s="202"/>
    </row>
    <row r="563" spans="5:6">
      <c r="E563" s="596"/>
      <c r="F563" s="202"/>
    </row>
    <row r="564" spans="5:6">
      <c r="E564" s="596"/>
      <c r="F564" s="202"/>
    </row>
    <row r="565" spans="5:6">
      <c r="E565" s="596"/>
      <c r="F565" s="202"/>
    </row>
    <row r="566" spans="5:6">
      <c r="E566" s="596"/>
      <c r="F566" s="202"/>
    </row>
    <row r="567" spans="5:6">
      <c r="E567" s="596"/>
      <c r="F567" s="202"/>
    </row>
    <row r="568" spans="5:6">
      <c r="E568" s="596"/>
      <c r="F568" s="202"/>
    </row>
    <row r="569" spans="5:6">
      <c r="E569" s="596"/>
      <c r="F569" s="202"/>
    </row>
    <row r="570" spans="5:6">
      <c r="E570" s="596"/>
      <c r="F570" s="202"/>
    </row>
    <row r="571" spans="5:6">
      <c r="E571" s="596"/>
      <c r="F571" s="202"/>
    </row>
    <row r="572" spans="5:6">
      <c r="E572" s="596"/>
      <c r="F572" s="202"/>
    </row>
    <row r="573" spans="5:6">
      <c r="E573" s="596"/>
      <c r="F573" s="202"/>
    </row>
    <row r="574" spans="5:6">
      <c r="E574" s="596"/>
      <c r="F574" s="202"/>
    </row>
    <row r="575" spans="5:6">
      <c r="E575" s="596"/>
      <c r="F575" s="202"/>
    </row>
    <row r="576" spans="5:6">
      <c r="E576" s="596"/>
      <c r="F576" s="202"/>
    </row>
    <row r="577" spans="5:6">
      <c r="E577" s="596"/>
      <c r="F577" s="202"/>
    </row>
    <row r="578" spans="5:6">
      <c r="E578" s="596"/>
      <c r="F578" s="202"/>
    </row>
    <row r="579" spans="5:6">
      <c r="E579" s="596"/>
      <c r="F579" s="202"/>
    </row>
    <row r="580" spans="5:6">
      <c r="E580" s="596"/>
      <c r="F580" s="202"/>
    </row>
    <row r="581" spans="5:6">
      <c r="E581" s="596"/>
      <c r="F581" s="202"/>
    </row>
    <row r="582" spans="5:6">
      <c r="E582" s="596"/>
      <c r="F582" s="202"/>
    </row>
    <row r="583" spans="5:6">
      <c r="E583" s="596"/>
      <c r="F583" s="202"/>
    </row>
    <row r="584" spans="5:6">
      <c r="E584" s="596"/>
      <c r="F584" s="202"/>
    </row>
    <row r="585" spans="5:6">
      <c r="E585" s="596"/>
      <c r="F585" s="202"/>
    </row>
    <row r="586" spans="5:6">
      <c r="E586" s="596"/>
      <c r="F586" s="202"/>
    </row>
    <row r="587" spans="5:6">
      <c r="E587" s="596"/>
      <c r="F587" s="202"/>
    </row>
    <row r="588" spans="5:6">
      <c r="E588" s="596"/>
      <c r="F588" s="202"/>
    </row>
    <row r="589" spans="5:6">
      <c r="E589" s="596"/>
      <c r="F589" s="202"/>
    </row>
    <row r="590" spans="5:6">
      <c r="E590" s="596"/>
      <c r="F590" s="202"/>
    </row>
    <row r="591" spans="5:6">
      <c r="E591" s="596"/>
      <c r="F591" s="202"/>
    </row>
    <row r="592" spans="5:6">
      <c r="E592" s="596"/>
      <c r="F592" s="202"/>
    </row>
    <row r="593" spans="5:6">
      <c r="E593" s="596"/>
      <c r="F593" s="202"/>
    </row>
    <row r="594" spans="5:6">
      <c r="E594" s="596"/>
      <c r="F594" s="202"/>
    </row>
    <row r="595" spans="5:6">
      <c r="E595" s="596"/>
      <c r="F595" s="202"/>
    </row>
    <row r="596" spans="5:6">
      <c r="E596" s="596"/>
      <c r="F596" s="202"/>
    </row>
    <row r="597" spans="5:6">
      <c r="E597" s="596"/>
      <c r="F597" s="202"/>
    </row>
    <row r="598" spans="5:6">
      <c r="E598" s="596"/>
      <c r="F598" s="202"/>
    </row>
    <row r="599" spans="5:6">
      <c r="E599" s="596"/>
      <c r="F599" s="202"/>
    </row>
    <row r="600" spans="5:6">
      <c r="E600" s="596"/>
      <c r="F600" s="202"/>
    </row>
    <row r="601" spans="5:6">
      <c r="E601" s="596"/>
      <c r="F601" s="202"/>
    </row>
    <row r="602" spans="5:6">
      <c r="E602" s="596"/>
      <c r="F602" s="202"/>
    </row>
    <row r="603" spans="5:6">
      <c r="E603" s="596"/>
      <c r="F603" s="202"/>
    </row>
    <row r="604" spans="5:6">
      <c r="E604" s="596"/>
      <c r="F604" s="202"/>
    </row>
    <row r="605" spans="5:6">
      <c r="E605" s="596"/>
      <c r="F605" s="202"/>
    </row>
    <row r="606" spans="5:6">
      <c r="E606" s="596"/>
      <c r="F606" s="202"/>
    </row>
    <row r="607" spans="5:6">
      <c r="E607" s="596"/>
      <c r="F607" s="202"/>
    </row>
    <row r="608" spans="5:6">
      <c r="E608" s="596"/>
      <c r="F608" s="202"/>
    </row>
    <row r="609" spans="5:6">
      <c r="E609" s="596"/>
      <c r="F609" s="202"/>
    </row>
    <row r="610" spans="5:6">
      <c r="E610" s="596"/>
      <c r="F610" s="202"/>
    </row>
    <row r="611" spans="5:6">
      <c r="E611" s="596"/>
      <c r="F611" s="202"/>
    </row>
    <row r="612" spans="5:6">
      <c r="E612" s="596"/>
      <c r="F612" s="202"/>
    </row>
    <row r="613" spans="5:6">
      <c r="E613" s="596"/>
      <c r="F613" s="202"/>
    </row>
    <row r="614" spans="5:6">
      <c r="E614" s="596"/>
      <c r="F614" s="202"/>
    </row>
    <row r="615" spans="5:6">
      <c r="E615" s="596"/>
      <c r="F615" s="202"/>
    </row>
    <row r="616" spans="5:6">
      <c r="E616" s="596"/>
      <c r="F616" s="202"/>
    </row>
    <row r="617" spans="5:6">
      <c r="E617" s="596"/>
      <c r="F617" s="202"/>
    </row>
    <row r="618" spans="5:6">
      <c r="E618" s="596"/>
      <c r="F618" s="202"/>
    </row>
    <row r="619" spans="5:6">
      <c r="E619" s="596"/>
      <c r="F619" s="202"/>
    </row>
    <row r="620" spans="5:6">
      <c r="E620" s="596"/>
      <c r="F620" s="202"/>
    </row>
    <row r="621" spans="5:6">
      <c r="E621" s="596"/>
      <c r="F621" s="202"/>
    </row>
    <row r="622" spans="5:6">
      <c r="E622" s="596"/>
      <c r="F622" s="202"/>
    </row>
    <row r="623" spans="5:6">
      <c r="E623" s="596"/>
      <c r="F623" s="202"/>
    </row>
    <row r="624" spans="5:6">
      <c r="E624" s="596"/>
      <c r="F624" s="202"/>
    </row>
    <row r="625" spans="5:6">
      <c r="E625" s="596"/>
      <c r="F625" s="202"/>
    </row>
    <row r="626" spans="5:6">
      <c r="E626" s="596"/>
      <c r="F626" s="202"/>
    </row>
    <row r="627" spans="5:6">
      <c r="E627" s="596"/>
      <c r="F627" s="202"/>
    </row>
    <row r="628" spans="5:6">
      <c r="E628" s="596"/>
      <c r="F628" s="202"/>
    </row>
    <row r="629" spans="5:6">
      <c r="E629" s="596"/>
      <c r="F629" s="202"/>
    </row>
    <row r="630" spans="5:6">
      <c r="E630" s="596"/>
      <c r="F630" s="202"/>
    </row>
    <row r="631" spans="5:6">
      <c r="E631" s="596"/>
      <c r="F631" s="202"/>
    </row>
    <row r="632" spans="5:6">
      <c r="E632" s="596"/>
      <c r="F632" s="202"/>
    </row>
    <row r="633" spans="5:6">
      <c r="E633" s="596"/>
      <c r="F633" s="202"/>
    </row>
    <row r="634" spans="5:6">
      <c r="E634" s="596"/>
      <c r="F634" s="202"/>
    </row>
    <row r="635" spans="5:6">
      <c r="E635" s="596"/>
      <c r="F635" s="202"/>
    </row>
    <row r="636" spans="5:6">
      <c r="E636" s="596"/>
      <c r="F636" s="202"/>
    </row>
    <row r="637" spans="5:6">
      <c r="E637" s="596"/>
      <c r="F637" s="202"/>
    </row>
    <row r="638" spans="5:6">
      <c r="E638" s="596"/>
      <c r="F638" s="202"/>
    </row>
    <row r="639" spans="5:6">
      <c r="E639" s="596"/>
      <c r="F639" s="202"/>
    </row>
    <row r="640" spans="5:6">
      <c r="E640" s="596"/>
      <c r="F640" s="202"/>
    </row>
    <row r="641" spans="5:6">
      <c r="E641" s="596"/>
      <c r="F641" s="202"/>
    </row>
    <row r="642" spans="5:6">
      <c r="E642" s="596"/>
      <c r="F642" s="202"/>
    </row>
    <row r="643" spans="5:6">
      <c r="E643" s="596"/>
      <c r="F643" s="202"/>
    </row>
    <row r="644" spans="5:6">
      <c r="E644" s="596"/>
      <c r="F644" s="202"/>
    </row>
    <row r="645" spans="5:6">
      <c r="E645" s="596"/>
      <c r="F645" s="202"/>
    </row>
    <row r="646" spans="5:6">
      <c r="E646" s="596"/>
      <c r="F646" s="202"/>
    </row>
    <row r="647" spans="5:6">
      <c r="E647" s="596"/>
      <c r="F647" s="202"/>
    </row>
    <row r="648" spans="5:6">
      <c r="E648" s="596"/>
      <c r="F648" s="202"/>
    </row>
    <row r="649" spans="5:6">
      <c r="E649" s="596"/>
      <c r="F649" s="202"/>
    </row>
    <row r="650" spans="5:6">
      <c r="E650" s="596"/>
      <c r="F650" s="202"/>
    </row>
    <row r="651" spans="5:6">
      <c r="E651" s="596"/>
      <c r="F651" s="202"/>
    </row>
    <row r="652" spans="5:6">
      <c r="E652" s="596"/>
      <c r="F652" s="202"/>
    </row>
    <row r="653" spans="5:6">
      <c r="E653" s="596"/>
      <c r="F653" s="202"/>
    </row>
    <row r="654" spans="5:6">
      <c r="E654" s="596"/>
      <c r="F654" s="202"/>
    </row>
    <row r="655" spans="5:6">
      <c r="E655" s="596"/>
      <c r="F655" s="202"/>
    </row>
    <row r="656" spans="5:6">
      <c r="E656" s="596"/>
      <c r="F656" s="202"/>
    </row>
    <row r="657" spans="5:6">
      <c r="E657" s="596"/>
      <c r="F657" s="202"/>
    </row>
    <row r="658" spans="5:6">
      <c r="E658" s="596"/>
      <c r="F658" s="202"/>
    </row>
    <row r="659" spans="5:6">
      <c r="E659" s="596"/>
      <c r="F659" s="202"/>
    </row>
    <row r="660" spans="5:6">
      <c r="E660" s="596"/>
      <c r="F660" s="202"/>
    </row>
    <row r="661" spans="5:6">
      <c r="E661" s="596"/>
      <c r="F661" s="202"/>
    </row>
    <row r="662" spans="5:6">
      <c r="E662" s="596"/>
      <c r="F662" s="202"/>
    </row>
    <row r="663" spans="5:6">
      <c r="E663" s="596"/>
      <c r="F663" s="202"/>
    </row>
    <row r="664" spans="5:6">
      <c r="E664" s="596"/>
      <c r="F664" s="202"/>
    </row>
    <row r="665" spans="5:6">
      <c r="E665" s="596"/>
      <c r="F665" s="202"/>
    </row>
    <row r="666" spans="5:6">
      <c r="E666" s="596"/>
      <c r="F666" s="202"/>
    </row>
    <row r="667" spans="5:6">
      <c r="E667" s="596"/>
      <c r="F667" s="202"/>
    </row>
    <row r="668" spans="5:6">
      <c r="E668" s="596"/>
      <c r="F668" s="202"/>
    </row>
    <row r="669" spans="5:6">
      <c r="E669" s="596"/>
      <c r="F669" s="202"/>
    </row>
    <row r="670" spans="5:6">
      <c r="E670" s="596"/>
      <c r="F670" s="202"/>
    </row>
    <row r="671" spans="5:6">
      <c r="E671" s="596"/>
      <c r="F671" s="202"/>
    </row>
    <row r="672" spans="5:6">
      <c r="E672" s="596"/>
      <c r="F672" s="202"/>
    </row>
    <row r="673" spans="5:6">
      <c r="E673" s="596"/>
      <c r="F673" s="202"/>
    </row>
    <row r="674" spans="5:6">
      <c r="E674" s="596"/>
      <c r="F674" s="202"/>
    </row>
    <row r="675" spans="5:6">
      <c r="E675" s="596"/>
      <c r="F675" s="202"/>
    </row>
    <row r="676" spans="5:6">
      <c r="E676" s="596"/>
      <c r="F676" s="202"/>
    </row>
    <row r="677" spans="5:6">
      <c r="E677" s="596"/>
      <c r="F677" s="202"/>
    </row>
    <row r="678" spans="5:6">
      <c r="E678" s="596"/>
      <c r="F678" s="202"/>
    </row>
    <row r="679" spans="5:6">
      <c r="E679" s="596"/>
      <c r="F679" s="202"/>
    </row>
    <row r="680" spans="5:6">
      <c r="E680" s="596"/>
      <c r="F680" s="202"/>
    </row>
    <row r="681" spans="5:6">
      <c r="E681" s="596"/>
      <c r="F681" s="202"/>
    </row>
    <row r="682" spans="5:6">
      <c r="E682" s="596"/>
      <c r="F682" s="202"/>
    </row>
    <row r="683" spans="5:6">
      <c r="E683" s="596"/>
      <c r="F683" s="202"/>
    </row>
    <row r="684" spans="5:6">
      <c r="E684" s="596"/>
      <c r="F684" s="202"/>
    </row>
    <row r="685" spans="5:6">
      <c r="E685" s="596"/>
      <c r="F685" s="202"/>
    </row>
    <row r="686" spans="5:6">
      <c r="E686" s="596"/>
      <c r="F686" s="202"/>
    </row>
    <row r="687" spans="5:6">
      <c r="E687" s="596"/>
      <c r="F687" s="202"/>
    </row>
    <row r="688" spans="5:6">
      <c r="E688" s="596"/>
      <c r="F688" s="202"/>
    </row>
    <row r="689" spans="5:6">
      <c r="E689" s="596"/>
      <c r="F689" s="202"/>
    </row>
    <row r="690" spans="5:6">
      <c r="E690" s="596"/>
      <c r="F690" s="202"/>
    </row>
    <row r="691" spans="5:6">
      <c r="E691" s="596"/>
      <c r="F691" s="202"/>
    </row>
    <row r="692" spans="5:6">
      <c r="E692" s="596"/>
      <c r="F692" s="202"/>
    </row>
    <row r="693" spans="5:6">
      <c r="E693" s="596"/>
      <c r="F693" s="202"/>
    </row>
    <row r="694" spans="5:6">
      <c r="E694" s="596"/>
      <c r="F694" s="202"/>
    </row>
    <row r="695" spans="5:6">
      <c r="E695" s="596"/>
      <c r="F695" s="202"/>
    </row>
    <row r="696" spans="5:6">
      <c r="E696" s="596"/>
      <c r="F696" s="202"/>
    </row>
    <row r="697" spans="5:6">
      <c r="E697" s="596"/>
      <c r="F697" s="202"/>
    </row>
    <row r="698" spans="5:6">
      <c r="E698" s="596"/>
      <c r="F698" s="202"/>
    </row>
    <row r="699" spans="5:6">
      <c r="E699" s="596"/>
      <c r="F699" s="202"/>
    </row>
    <row r="700" spans="5:6">
      <c r="E700" s="596"/>
      <c r="F700" s="202"/>
    </row>
    <row r="701" spans="5:6">
      <c r="E701" s="596"/>
      <c r="F701" s="202"/>
    </row>
    <row r="702" spans="5:6">
      <c r="E702" s="596"/>
      <c r="F702" s="202"/>
    </row>
    <row r="703" spans="5:6">
      <c r="E703" s="596"/>
      <c r="F703" s="202"/>
    </row>
    <row r="704" spans="5:6">
      <c r="E704" s="596"/>
      <c r="F704" s="202"/>
    </row>
    <row r="705" spans="5:6">
      <c r="E705" s="596"/>
      <c r="F705" s="202"/>
    </row>
    <row r="706" spans="5:6">
      <c r="E706" s="596"/>
      <c r="F706" s="202"/>
    </row>
    <row r="707" spans="5:6">
      <c r="E707" s="596"/>
      <c r="F707" s="202"/>
    </row>
    <row r="708" spans="5:6">
      <c r="E708" s="596"/>
      <c r="F708" s="202"/>
    </row>
    <row r="709" spans="5:6">
      <c r="E709" s="596"/>
      <c r="F709" s="202"/>
    </row>
    <row r="710" spans="5:6">
      <c r="E710" s="596"/>
      <c r="F710" s="202"/>
    </row>
    <row r="711" spans="5:6">
      <c r="E711" s="596"/>
      <c r="F711" s="202"/>
    </row>
    <row r="712" spans="5:6">
      <c r="E712" s="596"/>
      <c r="F712" s="202"/>
    </row>
    <row r="713" spans="5:6">
      <c r="E713" s="596"/>
      <c r="F713" s="202"/>
    </row>
    <row r="714" spans="5:6">
      <c r="E714" s="596"/>
      <c r="F714" s="202"/>
    </row>
    <row r="715" spans="5:6">
      <c r="E715" s="596"/>
      <c r="F715" s="202"/>
    </row>
    <row r="716" spans="5:6">
      <c r="E716" s="596"/>
      <c r="F716" s="202"/>
    </row>
    <row r="717" spans="5:6">
      <c r="E717" s="596"/>
      <c r="F717" s="202"/>
    </row>
    <row r="718" spans="5:6">
      <c r="E718" s="596"/>
      <c r="F718" s="202"/>
    </row>
    <row r="719" spans="5:6">
      <c r="E719" s="596"/>
      <c r="F719" s="202"/>
    </row>
    <row r="720" spans="5:6">
      <c r="E720" s="596"/>
      <c r="F720" s="202"/>
    </row>
    <row r="721" spans="5:6">
      <c r="E721" s="596"/>
      <c r="F721" s="202"/>
    </row>
    <row r="722" spans="5:6">
      <c r="E722" s="596"/>
      <c r="F722" s="202"/>
    </row>
    <row r="723" spans="5:6">
      <c r="E723" s="596"/>
      <c r="F723" s="202"/>
    </row>
    <row r="724" spans="5:6">
      <c r="E724" s="596"/>
      <c r="F724" s="202"/>
    </row>
    <row r="725" spans="5:6">
      <c r="E725" s="596"/>
      <c r="F725" s="202"/>
    </row>
    <row r="726" spans="5:6">
      <c r="E726" s="596"/>
      <c r="F726" s="202"/>
    </row>
    <row r="727" spans="5:6">
      <c r="E727" s="596"/>
      <c r="F727" s="202"/>
    </row>
    <row r="728" spans="5:6">
      <c r="E728" s="596"/>
      <c r="F728" s="202"/>
    </row>
    <row r="729" spans="5:6">
      <c r="E729" s="596"/>
      <c r="F729" s="202"/>
    </row>
    <row r="730" spans="5:6">
      <c r="E730" s="596"/>
      <c r="F730" s="202"/>
    </row>
    <row r="731" spans="5:6">
      <c r="E731" s="596"/>
      <c r="F731" s="202"/>
    </row>
    <row r="732" spans="5:6">
      <c r="E732" s="596"/>
      <c r="F732" s="202"/>
    </row>
    <row r="733" spans="5:6">
      <c r="E733" s="596"/>
      <c r="F733" s="202"/>
    </row>
    <row r="734" spans="5:6">
      <c r="E734" s="596"/>
      <c r="F734" s="202"/>
    </row>
    <row r="735" spans="5:6">
      <c r="E735" s="596"/>
      <c r="F735" s="202"/>
    </row>
    <row r="736" spans="5:6">
      <c r="E736" s="596"/>
      <c r="F736" s="202"/>
    </row>
    <row r="737" spans="5:6">
      <c r="E737" s="596"/>
      <c r="F737" s="202"/>
    </row>
    <row r="738" spans="5:6">
      <c r="E738" s="596"/>
      <c r="F738" s="202"/>
    </row>
    <row r="739" spans="5:6">
      <c r="E739" s="596"/>
      <c r="F739" s="202"/>
    </row>
    <row r="740" spans="5:6">
      <c r="E740" s="596"/>
      <c r="F740" s="202"/>
    </row>
    <row r="741" spans="5:6">
      <c r="E741" s="596"/>
      <c r="F741" s="202"/>
    </row>
    <row r="742" spans="5:6">
      <c r="E742" s="596"/>
      <c r="F742" s="202"/>
    </row>
    <row r="743" spans="5:6">
      <c r="E743" s="596"/>
      <c r="F743" s="202"/>
    </row>
    <row r="744" spans="5:6">
      <c r="E744" s="596"/>
      <c r="F744" s="202"/>
    </row>
    <row r="745" spans="5:6">
      <c r="E745" s="596"/>
      <c r="F745" s="202"/>
    </row>
    <row r="746" spans="5:6">
      <c r="E746" s="596"/>
      <c r="F746" s="202"/>
    </row>
    <row r="747" spans="5:6">
      <c r="E747" s="596"/>
      <c r="F747" s="202"/>
    </row>
    <row r="748" spans="5:6">
      <c r="E748" s="596"/>
      <c r="F748" s="202"/>
    </row>
    <row r="749" spans="5:6">
      <c r="E749" s="596"/>
      <c r="F749" s="202"/>
    </row>
    <row r="750" spans="5:6">
      <c r="E750" s="596"/>
      <c r="F750" s="202"/>
    </row>
    <row r="751" spans="5:6">
      <c r="E751" s="596"/>
      <c r="F751" s="202"/>
    </row>
    <row r="752" spans="5:6">
      <c r="E752" s="596"/>
      <c r="F752" s="202"/>
    </row>
    <row r="753" spans="5:6">
      <c r="E753" s="596"/>
      <c r="F753" s="202"/>
    </row>
    <row r="754" spans="5:6">
      <c r="E754" s="596"/>
      <c r="F754" s="202"/>
    </row>
    <row r="755" spans="5:6">
      <c r="E755" s="596"/>
      <c r="F755" s="202"/>
    </row>
    <row r="756" spans="5:6">
      <c r="E756" s="596"/>
      <c r="F756" s="202"/>
    </row>
    <row r="757" spans="5:6">
      <c r="E757" s="596"/>
      <c r="F757" s="202"/>
    </row>
    <row r="758" spans="5:6">
      <c r="E758" s="596"/>
      <c r="F758" s="202"/>
    </row>
    <row r="759" spans="5:6">
      <c r="E759" s="596"/>
      <c r="F759" s="202"/>
    </row>
    <row r="760" spans="5:6">
      <c r="E760" s="596"/>
      <c r="F760" s="202"/>
    </row>
    <row r="761" spans="5:6">
      <c r="E761" s="596"/>
      <c r="F761" s="202"/>
    </row>
    <row r="762" spans="5:6">
      <c r="E762" s="596"/>
      <c r="F762" s="202"/>
    </row>
    <row r="763" spans="5:6">
      <c r="E763" s="596"/>
      <c r="F763" s="202"/>
    </row>
    <row r="764" spans="5:6">
      <c r="E764" s="596"/>
      <c r="F764" s="202"/>
    </row>
    <row r="765" spans="5:6">
      <c r="E765" s="596"/>
      <c r="F765" s="202"/>
    </row>
    <row r="766" spans="5:6">
      <c r="E766" s="596"/>
      <c r="F766" s="202"/>
    </row>
    <row r="767" spans="5:6">
      <c r="E767" s="596"/>
      <c r="F767" s="202"/>
    </row>
    <row r="768" spans="5:6">
      <c r="E768" s="596"/>
      <c r="F768" s="202"/>
    </row>
    <row r="769" spans="5:6">
      <c r="E769" s="596"/>
      <c r="F769" s="202"/>
    </row>
    <row r="770" spans="5:6">
      <c r="E770" s="596"/>
      <c r="F770" s="202"/>
    </row>
    <row r="771" spans="5:6">
      <c r="E771" s="596"/>
      <c r="F771" s="202"/>
    </row>
    <row r="772" spans="5:6">
      <c r="E772" s="596"/>
      <c r="F772" s="202"/>
    </row>
    <row r="773" spans="5:6">
      <c r="E773" s="596"/>
      <c r="F773" s="202"/>
    </row>
    <row r="774" spans="5:6">
      <c r="E774" s="596"/>
      <c r="F774" s="202"/>
    </row>
    <row r="775" spans="5:6">
      <c r="E775" s="596"/>
      <c r="F775" s="202"/>
    </row>
    <row r="776" spans="5:6">
      <c r="E776" s="596"/>
      <c r="F776" s="202"/>
    </row>
    <row r="777" spans="5:6">
      <c r="E777" s="596"/>
      <c r="F777" s="202"/>
    </row>
    <row r="778" spans="5:6">
      <c r="E778" s="596"/>
      <c r="F778" s="202"/>
    </row>
    <row r="779" spans="5:6">
      <c r="E779" s="596"/>
      <c r="F779" s="202"/>
    </row>
    <row r="780" spans="5:6">
      <c r="E780" s="596"/>
      <c r="F780" s="202"/>
    </row>
    <row r="781" spans="5:6">
      <c r="E781" s="596"/>
      <c r="F781" s="202"/>
    </row>
    <row r="782" spans="5:6">
      <c r="E782" s="596"/>
      <c r="F782" s="202"/>
    </row>
    <row r="783" spans="5:6">
      <c r="E783" s="596"/>
      <c r="F783" s="202"/>
    </row>
    <row r="784" spans="5:6">
      <c r="E784" s="596"/>
      <c r="F784" s="202"/>
    </row>
    <row r="785" spans="5:6">
      <c r="E785" s="596"/>
      <c r="F785" s="202"/>
    </row>
    <row r="786" spans="5:6">
      <c r="E786" s="596"/>
      <c r="F786" s="202"/>
    </row>
    <row r="787" spans="5:6">
      <c r="E787" s="596"/>
      <c r="F787" s="202"/>
    </row>
    <row r="788" spans="5:6">
      <c r="E788" s="596"/>
      <c r="F788" s="202"/>
    </row>
    <row r="789" spans="5:6">
      <c r="E789" s="596"/>
      <c r="F789" s="202"/>
    </row>
    <row r="790" spans="5:6">
      <c r="E790" s="596"/>
      <c r="F790" s="202"/>
    </row>
    <row r="791" spans="5:6">
      <c r="E791" s="596"/>
      <c r="F791" s="202"/>
    </row>
    <row r="792" spans="5:6">
      <c r="E792" s="596"/>
      <c r="F792" s="202"/>
    </row>
    <row r="793" spans="5:6">
      <c r="E793" s="596"/>
      <c r="F793" s="202"/>
    </row>
    <row r="794" spans="5:6">
      <c r="E794" s="596"/>
      <c r="F794" s="202"/>
    </row>
    <row r="795" spans="5:6">
      <c r="E795" s="596"/>
      <c r="F795" s="202"/>
    </row>
    <row r="796" spans="5:6">
      <c r="E796" s="596"/>
      <c r="F796" s="202"/>
    </row>
    <row r="797" spans="5:6">
      <c r="E797" s="596"/>
      <c r="F797" s="202"/>
    </row>
    <row r="798" spans="5:6">
      <c r="E798" s="596"/>
      <c r="F798" s="202"/>
    </row>
    <row r="799" spans="5:6">
      <c r="E799" s="596"/>
      <c r="F799" s="202"/>
    </row>
    <row r="800" spans="5:6">
      <c r="E800" s="596"/>
      <c r="F800" s="202"/>
    </row>
    <row r="801" spans="5:6">
      <c r="E801" s="596"/>
      <c r="F801" s="202"/>
    </row>
    <row r="802" spans="5:6">
      <c r="E802" s="596"/>
      <c r="F802" s="202"/>
    </row>
    <row r="803" spans="5:6">
      <c r="E803" s="596"/>
      <c r="F803" s="202"/>
    </row>
    <row r="804" spans="5:6">
      <c r="E804" s="596"/>
      <c r="F804" s="202"/>
    </row>
    <row r="805" spans="5:6">
      <c r="E805" s="596"/>
      <c r="F805" s="202"/>
    </row>
    <row r="806" spans="5:6">
      <c r="E806" s="596"/>
      <c r="F806" s="202"/>
    </row>
    <row r="807" spans="5:6">
      <c r="E807" s="596"/>
      <c r="F807" s="202"/>
    </row>
    <row r="808" spans="5:6">
      <c r="E808" s="596"/>
      <c r="F808" s="202"/>
    </row>
    <row r="809" spans="5:6">
      <c r="E809" s="596"/>
      <c r="F809" s="202"/>
    </row>
    <row r="810" spans="5:6">
      <c r="E810" s="596"/>
      <c r="F810" s="202"/>
    </row>
    <row r="811" spans="5:6">
      <c r="E811" s="596"/>
      <c r="F811" s="202"/>
    </row>
    <row r="812" spans="5:6">
      <c r="E812" s="596"/>
      <c r="F812" s="202"/>
    </row>
    <row r="813" spans="5:6">
      <c r="E813" s="596"/>
      <c r="F813" s="202"/>
    </row>
    <row r="814" spans="5:6">
      <c r="E814" s="596"/>
      <c r="F814" s="202"/>
    </row>
    <row r="815" spans="5:6">
      <c r="E815" s="596"/>
      <c r="F815" s="202"/>
    </row>
    <row r="816" spans="5:6">
      <c r="E816" s="596"/>
      <c r="F816" s="202"/>
    </row>
    <row r="817" spans="5:6">
      <c r="E817" s="596"/>
      <c r="F817" s="202"/>
    </row>
    <row r="818" spans="5:6">
      <c r="E818" s="596"/>
      <c r="F818" s="202"/>
    </row>
    <row r="819" spans="5:6">
      <c r="E819" s="596"/>
      <c r="F819" s="202"/>
    </row>
    <row r="820" spans="5:6">
      <c r="E820" s="596"/>
      <c r="F820" s="202"/>
    </row>
    <row r="821" spans="5:6">
      <c r="E821" s="596"/>
      <c r="F821" s="202"/>
    </row>
    <row r="822" spans="5:6">
      <c r="E822" s="596"/>
      <c r="F822" s="202"/>
    </row>
    <row r="823" spans="5:6">
      <c r="E823" s="596"/>
      <c r="F823" s="202"/>
    </row>
    <row r="824" spans="5:6">
      <c r="E824" s="596"/>
      <c r="F824" s="202"/>
    </row>
    <row r="825" spans="5:6">
      <c r="E825" s="596"/>
      <c r="F825" s="202"/>
    </row>
    <row r="826" spans="5:6">
      <c r="E826" s="596"/>
      <c r="F826" s="202"/>
    </row>
    <row r="827" spans="5:6">
      <c r="E827" s="596"/>
      <c r="F827" s="202"/>
    </row>
    <row r="828" spans="5:6">
      <c r="E828" s="596"/>
      <c r="F828" s="202"/>
    </row>
    <row r="829" spans="5:6">
      <c r="E829" s="596"/>
      <c r="F829" s="202"/>
    </row>
    <row r="830" spans="5:6">
      <c r="E830" s="596"/>
      <c r="F830" s="202"/>
    </row>
    <row r="831" spans="5:6">
      <c r="E831" s="596"/>
      <c r="F831" s="202"/>
    </row>
    <row r="832" spans="5:6">
      <c r="E832" s="596"/>
      <c r="F832" s="202"/>
    </row>
    <row r="833" spans="5:6">
      <c r="E833" s="596"/>
      <c r="F833" s="202"/>
    </row>
    <row r="834" spans="5:6">
      <c r="E834" s="596"/>
      <c r="F834" s="202"/>
    </row>
    <row r="835" spans="5:6">
      <c r="E835" s="596"/>
      <c r="F835" s="202"/>
    </row>
    <row r="836" spans="5:6">
      <c r="E836" s="596"/>
      <c r="F836" s="202"/>
    </row>
    <row r="837" spans="5:6">
      <c r="E837" s="596"/>
      <c r="F837" s="202"/>
    </row>
    <row r="838" spans="5:6">
      <c r="E838" s="596"/>
      <c r="F838" s="202"/>
    </row>
    <row r="839" spans="5:6">
      <c r="E839" s="596"/>
      <c r="F839" s="202"/>
    </row>
    <row r="840" spans="5:6">
      <c r="E840" s="596"/>
      <c r="F840" s="202"/>
    </row>
    <row r="841" spans="5:6">
      <c r="E841" s="596"/>
      <c r="F841" s="202"/>
    </row>
    <row r="842" spans="5:6">
      <c r="E842" s="596"/>
      <c r="F842" s="202"/>
    </row>
    <row r="843" spans="5:6">
      <c r="E843" s="596"/>
      <c r="F843" s="202"/>
    </row>
    <row r="844" spans="5:6">
      <c r="E844" s="596"/>
      <c r="F844" s="202"/>
    </row>
    <row r="845" spans="5:6">
      <c r="E845" s="596"/>
      <c r="F845" s="202"/>
    </row>
    <row r="846" spans="5:6">
      <c r="E846" s="596"/>
      <c r="F846" s="202"/>
    </row>
    <row r="847" spans="5:6">
      <c r="E847" s="596"/>
      <c r="F847" s="202"/>
    </row>
    <row r="848" spans="5:6">
      <c r="E848" s="596"/>
      <c r="F848" s="202"/>
    </row>
    <row r="849" spans="5:6">
      <c r="E849" s="596"/>
      <c r="F849" s="202"/>
    </row>
    <row r="850" spans="5:6">
      <c r="E850" s="596"/>
      <c r="F850" s="202"/>
    </row>
    <row r="851" spans="5:6">
      <c r="E851" s="596"/>
      <c r="F851" s="202"/>
    </row>
    <row r="852" spans="5:6">
      <c r="E852" s="596"/>
      <c r="F852" s="202"/>
    </row>
    <row r="853" spans="5:6">
      <c r="E853" s="596"/>
      <c r="F853" s="202"/>
    </row>
    <row r="854" spans="5:6">
      <c r="E854" s="596"/>
      <c r="F854" s="202"/>
    </row>
    <row r="855" spans="5:6">
      <c r="E855" s="596"/>
      <c r="F855" s="202"/>
    </row>
    <row r="856" spans="5:6">
      <c r="E856" s="596"/>
      <c r="F856" s="202"/>
    </row>
    <row r="857" spans="5:6">
      <c r="E857" s="596"/>
      <c r="F857" s="202"/>
    </row>
    <row r="858" spans="5:6">
      <c r="E858" s="596"/>
      <c r="F858" s="202"/>
    </row>
    <row r="859" spans="5:6">
      <c r="E859" s="596"/>
      <c r="F859" s="202"/>
    </row>
    <row r="860" spans="5:6">
      <c r="E860" s="596"/>
      <c r="F860" s="202"/>
    </row>
    <row r="861" spans="5:6">
      <c r="E861" s="596"/>
      <c r="F861" s="202"/>
    </row>
    <row r="862" spans="5:6">
      <c r="E862" s="596"/>
      <c r="F862" s="202"/>
    </row>
    <row r="863" spans="5:6">
      <c r="E863" s="596"/>
      <c r="F863" s="202"/>
    </row>
    <row r="864" spans="5:6">
      <c r="E864" s="596"/>
      <c r="F864" s="202"/>
    </row>
    <row r="865" spans="5:6">
      <c r="E865" s="596"/>
      <c r="F865" s="202"/>
    </row>
    <row r="866" spans="5:6">
      <c r="E866" s="596"/>
      <c r="F866" s="202"/>
    </row>
    <row r="867" spans="5:6">
      <c r="E867" s="596"/>
      <c r="F867" s="202"/>
    </row>
    <row r="868" spans="5:6">
      <c r="E868" s="596"/>
      <c r="F868" s="202"/>
    </row>
    <row r="869" spans="5:6">
      <c r="E869" s="596"/>
      <c r="F869" s="202"/>
    </row>
    <row r="870" spans="5:6">
      <c r="E870" s="596"/>
      <c r="F870" s="202"/>
    </row>
    <row r="871" spans="5:6">
      <c r="E871" s="596"/>
      <c r="F871" s="202"/>
    </row>
    <row r="872" spans="5:6">
      <c r="E872" s="596"/>
      <c r="F872" s="202"/>
    </row>
    <row r="873" spans="5:6">
      <c r="E873" s="596"/>
      <c r="F873" s="202"/>
    </row>
    <row r="874" spans="5:6">
      <c r="E874" s="596"/>
      <c r="F874" s="202"/>
    </row>
    <row r="875" spans="5:6">
      <c r="E875" s="596"/>
      <c r="F875" s="202"/>
    </row>
    <row r="876" spans="5:6">
      <c r="E876" s="596"/>
      <c r="F876" s="202"/>
    </row>
    <row r="877" spans="5:6">
      <c r="E877" s="596"/>
      <c r="F877" s="202"/>
    </row>
    <row r="878" spans="5:6">
      <c r="E878" s="596"/>
      <c r="F878" s="202"/>
    </row>
    <row r="879" spans="5:6">
      <c r="E879" s="596"/>
      <c r="F879" s="202"/>
    </row>
    <row r="880" spans="5:6">
      <c r="E880" s="596"/>
      <c r="F880" s="202"/>
    </row>
    <row r="881" spans="5:6">
      <c r="E881" s="596"/>
      <c r="F881" s="202"/>
    </row>
    <row r="882" spans="5:6">
      <c r="E882" s="596"/>
      <c r="F882" s="202"/>
    </row>
    <row r="883" spans="5:6">
      <c r="E883" s="596"/>
      <c r="F883" s="202"/>
    </row>
    <row r="884" spans="5:6">
      <c r="E884" s="596"/>
      <c r="F884" s="202"/>
    </row>
    <row r="885" spans="5:6">
      <c r="E885" s="596"/>
      <c r="F885" s="202"/>
    </row>
    <row r="886" spans="5:6">
      <c r="E886" s="596"/>
      <c r="F886" s="202"/>
    </row>
    <row r="887" spans="5:6">
      <c r="E887" s="596"/>
      <c r="F887" s="202"/>
    </row>
    <row r="888" spans="5:6">
      <c r="E888" s="596"/>
      <c r="F888" s="202"/>
    </row>
    <row r="889" spans="5:6">
      <c r="E889" s="596"/>
      <c r="F889" s="202"/>
    </row>
    <row r="890" spans="5:6">
      <c r="E890" s="596"/>
      <c r="F890" s="202"/>
    </row>
    <row r="891" spans="5:6">
      <c r="E891" s="596"/>
      <c r="F891" s="202"/>
    </row>
    <row r="892" spans="5:6">
      <c r="E892" s="596"/>
      <c r="F892" s="202"/>
    </row>
    <row r="893" spans="5:6">
      <c r="E893" s="596"/>
      <c r="F893" s="202"/>
    </row>
    <row r="894" spans="5:6">
      <c r="E894" s="596"/>
      <c r="F894" s="202"/>
    </row>
    <row r="895" spans="5:6">
      <c r="E895" s="596"/>
      <c r="F895" s="202"/>
    </row>
    <row r="896" spans="5:6">
      <c r="E896" s="596"/>
      <c r="F896" s="202"/>
    </row>
    <row r="897" spans="5:6">
      <c r="E897" s="596"/>
      <c r="F897" s="202"/>
    </row>
    <row r="898" spans="5:6">
      <c r="E898" s="596"/>
      <c r="F898" s="202"/>
    </row>
    <row r="899" spans="5:6">
      <c r="E899" s="596"/>
      <c r="F899" s="202"/>
    </row>
    <row r="900" spans="5:6">
      <c r="E900" s="596"/>
      <c r="F900" s="202"/>
    </row>
    <row r="901" spans="5:6">
      <c r="E901" s="596"/>
      <c r="F901" s="202"/>
    </row>
    <row r="902" spans="5:6">
      <c r="E902" s="596"/>
      <c r="F902" s="202"/>
    </row>
    <row r="903" spans="5:6">
      <c r="E903" s="596"/>
      <c r="F903" s="202"/>
    </row>
    <row r="904" spans="5:6">
      <c r="E904" s="596"/>
      <c r="F904" s="202"/>
    </row>
    <row r="905" spans="5:6">
      <c r="E905" s="596"/>
      <c r="F905" s="202"/>
    </row>
    <row r="906" spans="5:6">
      <c r="E906" s="596"/>
      <c r="F906" s="202"/>
    </row>
    <row r="907" spans="5:6">
      <c r="E907" s="596"/>
      <c r="F907" s="202"/>
    </row>
    <row r="908" spans="5:6">
      <c r="E908" s="596"/>
      <c r="F908" s="202"/>
    </row>
    <row r="909" spans="5:6">
      <c r="E909" s="596"/>
      <c r="F909" s="202"/>
    </row>
    <row r="910" spans="5:6">
      <c r="E910" s="596"/>
      <c r="F910" s="202"/>
    </row>
    <row r="911" spans="5:6">
      <c r="E911" s="596"/>
      <c r="F911" s="202"/>
    </row>
    <row r="912" spans="5:6">
      <c r="E912" s="596"/>
      <c r="F912" s="202"/>
    </row>
    <row r="913" spans="5:6">
      <c r="E913" s="596"/>
      <c r="F913" s="202"/>
    </row>
    <row r="914" spans="5:6">
      <c r="E914" s="596"/>
      <c r="F914" s="202"/>
    </row>
    <row r="915" spans="5:6">
      <c r="E915" s="596"/>
      <c r="F915" s="202"/>
    </row>
    <row r="916" spans="5:6">
      <c r="E916" s="596"/>
      <c r="F916" s="202"/>
    </row>
    <row r="917" spans="5:6">
      <c r="E917" s="596"/>
      <c r="F917" s="202"/>
    </row>
    <row r="918" spans="5:6">
      <c r="E918" s="596"/>
      <c r="F918" s="202"/>
    </row>
    <row r="919" spans="5:6">
      <c r="E919" s="596"/>
      <c r="F919" s="202"/>
    </row>
    <row r="920" spans="5:6">
      <c r="E920" s="596"/>
      <c r="F920" s="202"/>
    </row>
    <row r="921" spans="5:6">
      <c r="E921" s="596"/>
      <c r="F921" s="202"/>
    </row>
    <row r="922" spans="5:6">
      <c r="E922" s="596"/>
      <c r="F922" s="202"/>
    </row>
    <row r="923" spans="5:6">
      <c r="E923" s="596"/>
      <c r="F923" s="202"/>
    </row>
    <row r="924" spans="5:6">
      <c r="E924" s="596"/>
      <c r="F924" s="202"/>
    </row>
    <row r="925" spans="5:6">
      <c r="E925" s="596"/>
      <c r="F925" s="202"/>
    </row>
    <row r="926" spans="5:6">
      <c r="E926" s="596"/>
      <c r="F926" s="202"/>
    </row>
    <row r="927" spans="5:6">
      <c r="E927" s="596"/>
      <c r="F927" s="202"/>
    </row>
    <row r="928" spans="5:6">
      <c r="E928" s="596"/>
      <c r="F928" s="202"/>
    </row>
    <row r="929" spans="5:6">
      <c r="E929" s="596"/>
      <c r="F929" s="202"/>
    </row>
    <row r="930" spans="5:6">
      <c r="E930" s="596"/>
      <c r="F930" s="202"/>
    </row>
    <row r="931" spans="5:6">
      <c r="E931" s="596"/>
      <c r="F931" s="202"/>
    </row>
    <row r="932" spans="5:6">
      <c r="E932" s="596"/>
      <c r="F932" s="202"/>
    </row>
    <row r="933" spans="5:6">
      <c r="E933" s="596"/>
      <c r="F933" s="202"/>
    </row>
    <row r="934" spans="5:6">
      <c r="E934" s="596"/>
      <c r="F934" s="202"/>
    </row>
    <row r="935" spans="5:6">
      <c r="E935" s="596"/>
      <c r="F935" s="202"/>
    </row>
    <row r="936" spans="5:6">
      <c r="E936" s="596"/>
      <c r="F936" s="202"/>
    </row>
    <row r="937" spans="5:6">
      <c r="E937" s="596"/>
      <c r="F937" s="202"/>
    </row>
    <row r="938" spans="5:6">
      <c r="E938" s="596"/>
      <c r="F938" s="202"/>
    </row>
    <row r="939" spans="5:6">
      <c r="E939" s="596"/>
      <c r="F939" s="202"/>
    </row>
    <row r="940" spans="5:6">
      <c r="E940" s="596"/>
      <c r="F940" s="202"/>
    </row>
    <row r="941" spans="5:6">
      <c r="E941" s="596"/>
      <c r="F941" s="202"/>
    </row>
    <row r="942" spans="5:6">
      <c r="E942" s="596"/>
      <c r="F942" s="202"/>
    </row>
    <row r="943" spans="5:6">
      <c r="E943" s="596"/>
      <c r="F943" s="202"/>
    </row>
    <row r="944" spans="5:6">
      <c r="E944" s="596"/>
      <c r="F944" s="202"/>
    </row>
    <row r="945" spans="5:6">
      <c r="E945" s="596"/>
      <c r="F945" s="202"/>
    </row>
    <row r="946" spans="5:6">
      <c r="E946" s="596"/>
      <c r="F946" s="202"/>
    </row>
    <row r="947" spans="5:6">
      <c r="E947" s="596"/>
      <c r="F947" s="202"/>
    </row>
    <row r="948" spans="5:6">
      <c r="E948" s="596"/>
      <c r="F948" s="202"/>
    </row>
    <row r="949" spans="5:6">
      <c r="E949" s="596"/>
      <c r="F949" s="202"/>
    </row>
    <row r="950" spans="5:6">
      <c r="E950" s="596"/>
      <c r="F950" s="202"/>
    </row>
    <row r="951" spans="5:6">
      <c r="E951" s="596"/>
      <c r="F951" s="202"/>
    </row>
    <row r="952" spans="5:6">
      <c r="E952" s="596"/>
      <c r="F952" s="202"/>
    </row>
    <row r="953" spans="5:6">
      <c r="E953" s="596"/>
      <c r="F953" s="202"/>
    </row>
    <row r="954" spans="5:6">
      <c r="E954" s="596"/>
      <c r="F954" s="202"/>
    </row>
    <row r="955" spans="5:6">
      <c r="E955" s="596"/>
      <c r="F955" s="202"/>
    </row>
    <row r="956" spans="5:6">
      <c r="E956" s="596"/>
      <c r="F956" s="202"/>
    </row>
    <row r="957" spans="5:6">
      <c r="E957" s="596"/>
      <c r="F957" s="202"/>
    </row>
    <row r="958" spans="5:6">
      <c r="E958" s="596"/>
      <c r="F958" s="202"/>
    </row>
    <row r="959" spans="5:6">
      <c r="E959" s="596"/>
      <c r="F959" s="202"/>
    </row>
    <row r="960" spans="5:6">
      <c r="E960" s="596"/>
      <c r="F960" s="202"/>
    </row>
    <row r="961" spans="5:6">
      <c r="E961" s="596"/>
      <c r="F961" s="202"/>
    </row>
    <row r="962" spans="5:6">
      <c r="E962" s="596"/>
      <c r="F962" s="202"/>
    </row>
    <row r="963" spans="5:6">
      <c r="E963" s="596"/>
      <c r="F963" s="202"/>
    </row>
    <row r="964" spans="5:6">
      <c r="E964" s="596"/>
      <c r="F964" s="202"/>
    </row>
    <row r="965" spans="5:6">
      <c r="E965" s="596"/>
      <c r="F965" s="202"/>
    </row>
    <row r="966" spans="5:6">
      <c r="E966" s="596"/>
      <c r="F966" s="202"/>
    </row>
    <row r="967" spans="5:6">
      <c r="E967" s="596"/>
      <c r="F967" s="202"/>
    </row>
    <row r="968" spans="5:6">
      <c r="E968" s="596"/>
      <c r="F968" s="202"/>
    </row>
    <row r="969" spans="5:6">
      <c r="E969" s="596"/>
      <c r="F969" s="202"/>
    </row>
    <row r="970" spans="5:6">
      <c r="E970" s="596"/>
      <c r="F970" s="202"/>
    </row>
    <row r="971" spans="5:6">
      <c r="E971" s="596"/>
      <c r="F971" s="202"/>
    </row>
    <row r="972" spans="5:6">
      <c r="E972" s="596"/>
      <c r="F972" s="202"/>
    </row>
    <row r="973" spans="5:6">
      <c r="E973" s="596"/>
      <c r="F973" s="202"/>
    </row>
    <row r="974" spans="5:6">
      <c r="E974" s="596"/>
      <c r="F974" s="202"/>
    </row>
    <row r="975" spans="5:6">
      <c r="E975" s="596"/>
      <c r="F975" s="202"/>
    </row>
    <row r="976" spans="5:6">
      <c r="E976" s="596"/>
      <c r="F976" s="202"/>
    </row>
    <row r="977" spans="5:6">
      <c r="E977" s="596"/>
      <c r="F977" s="202"/>
    </row>
    <row r="978" spans="5:6">
      <c r="E978" s="596"/>
      <c r="F978" s="202"/>
    </row>
    <row r="979" spans="5:6">
      <c r="E979" s="596"/>
      <c r="F979" s="202"/>
    </row>
    <row r="980" spans="5:6">
      <c r="E980" s="596"/>
      <c r="F980" s="202"/>
    </row>
    <row r="981" spans="5:6">
      <c r="E981" s="596"/>
      <c r="F981" s="202"/>
    </row>
    <row r="982" spans="5:6">
      <c r="E982" s="596"/>
      <c r="F982" s="202"/>
    </row>
    <row r="983" spans="5:6">
      <c r="E983" s="596"/>
      <c r="F983" s="202"/>
    </row>
    <row r="984" spans="5:6">
      <c r="E984" s="596"/>
      <c r="F984" s="202"/>
    </row>
    <row r="985" spans="5:6">
      <c r="E985" s="596"/>
      <c r="F985" s="202"/>
    </row>
    <row r="986" spans="5:6">
      <c r="E986" s="596"/>
      <c r="F986" s="202"/>
    </row>
    <row r="987" spans="5:6">
      <c r="E987" s="596"/>
      <c r="F987" s="202"/>
    </row>
    <row r="988" spans="5:6">
      <c r="E988" s="596"/>
      <c r="F988" s="202"/>
    </row>
    <row r="989" spans="5:6">
      <c r="E989" s="596"/>
      <c r="F989" s="202"/>
    </row>
    <row r="990" spans="5:6">
      <c r="E990" s="596"/>
      <c r="F990" s="202"/>
    </row>
    <row r="991" spans="5:6">
      <c r="E991" s="596"/>
      <c r="F991" s="202"/>
    </row>
    <row r="992" spans="5:6">
      <c r="E992" s="596"/>
      <c r="F992" s="202"/>
    </row>
    <row r="993" spans="5:6">
      <c r="E993" s="596"/>
      <c r="F993" s="202"/>
    </row>
    <row r="994" spans="5:6">
      <c r="E994" s="596"/>
      <c r="F994" s="202"/>
    </row>
    <row r="995" spans="5:6">
      <c r="E995" s="596"/>
      <c r="F995" s="202"/>
    </row>
    <row r="996" spans="5:6">
      <c r="E996" s="596"/>
      <c r="F996" s="202"/>
    </row>
    <row r="997" spans="5:6">
      <c r="E997" s="596"/>
      <c r="F997" s="202"/>
    </row>
    <row r="998" spans="5:6">
      <c r="E998" s="596"/>
      <c r="F998" s="202"/>
    </row>
    <row r="999" spans="5:6">
      <c r="E999" s="596"/>
      <c r="F999" s="202"/>
    </row>
    <row r="1000" spans="5:6">
      <c r="E1000" s="596"/>
      <c r="F1000" s="202"/>
    </row>
    <row r="1001" spans="5:6">
      <c r="E1001" s="596"/>
      <c r="F1001" s="202"/>
    </row>
    <row r="1002" spans="5:6">
      <c r="E1002" s="596"/>
      <c r="F1002" s="202"/>
    </row>
    <row r="1003" spans="5:6">
      <c r="E1003" s="596"/>
      <c r="F1003" s="202"/>
    </row>
    <row r="1004" spans="5:6">
      <c r="E1004" s="596"/>
      <c r="F1004" s="202"/>
    </row>
    <row r="1005" spans="5:6">
      <c r="E1005" s="596"/>
      <c r="F1005" s="202"/>
    </row>
    <row r="1006" spans="5:6">
      <c r="E1006" s="596"/>
      <c r="F1006" s="202"/>
    </row>
    <row r="1007" spans="5:6">
      <c r="E1007" s="596"/>
      <c r="F1007" s="202"/>
    </row>
    <row r="1008" spans="5:6">
      <c r="E1008" s="596"/>
      <c r="F1008" s="202"/>
    </row>
    <row r="1009" spans="5:6">
      <c r="E1009" s="596"/>
      <c r="F1009" s="202"/>
    </row>
    <row r="1010" spans="5:6">
      <c r="E1010" s="596"/>
      <c r="F1010" s="202"/>
    </row>
    <row r="1011" spans="5:6">
      <c r="E1011" s="596"/>
      <c r="F1011" s="202"/>
    </row>
    <row r="1012" spans="5:6">
      <c r="E1012" s="596"/>
      <c r="F1012" s="202"/>
    </row>
    <row r="1013" spans="5:6">
      <c r="E1013" s="596"/>
      <c r="F1013" s="202"/>
    </row>
    <row r="1014" spans="5:6">
      <c r="E1014" s="596"/>
      <c r="F1014" s="202"/>
    </row>
    <row r="1015" spans="5:6">
      <c r="E1015" s="596"/>
      <c r="F1015" s="202"/>
    </row>
    <row r="1016" spans="5:6">
      <c r="E1016" s="596"/>
      <c r="F1016" s="202"/>
    </row>
    <row r="1017" spans="5:6">
      <c r="E1017" s="596"/>
      <c r="F1017" s="202"/>
    </row>
    <row r="1018" spans="5:6">
      <c r="E1018" s="596"/>
      <c r="F1018" s="202"/>
    </row>
    <row r="1019" spans="5:6">
      <c r="E1019" s="596"/>
      <c r="F1019" s="202"/>
    </row>
    <row r="1020" spans="5:6">
      <c r="E1020" s="596"/>
      <c r="F1020" s="202"/>
    </row>
    <row r="1021" spans="5:6">
      <c r="E1021" s="596"/>
      <c r="F1021" s="202"/>
    </row>
    <row r="1022" spans="5:6">
      <c r="E1022" s="596"/>
      <c r="F1022" s="202"/>
    </row>
    <row r="1023" spans="5:6">
      <c r="E1023" s="596"/>
      <c r="F1023" s="202"/>
    </row>
    <row r="1024" spans="5:6">
      <c r="E1024" s="596"/>
      <c r="F1024" s="202"/>
    </row>
    <row r="1025" spans="5:6">
      <c r="E1025" s="596"/>
      <c r="F1025" s="202"/>
    </row>
    <row r="1026" spans="5:6">
      <c r="E1026" s="596"/>
      <c r="F1026" s="202"/>
    </row>
    <row r="1027" spans="5:6">
      <c r="E1027" s="596"/>
      <c r="F1027" s="202"/>
    </row>
    <row r="1028" spans="5:6">
      <c r="E1028" s="596"/>
      <c r="F1028" s="202"/>
    </row>
    <row r="1029" spans="5:6">
      <c r="E1029" s="596"/>
      <c r="F1029" s="202"/>
    </row>
    <row r="1030" spans="5:6">
      <c r="E1030" s="596"/>
      <c r="F1030" s="202"/>
    </row>
    <row r="1031" spans="5:6">
      <c r="E1031" s="596"/>
      <c r="F1031" s="202"/>
    </row>
    <row r="1032" spans="5:6">
      <c r="E1032" s="596"/>
      <c r="F1032" s="202"/>
    </row>
    <row r="1033" spans="5:6">
      <c r="E1033" s="596"/>
      <c r="F1033" s="202"/>
    </row>
    <row r="1034" spans="5:6">
      <c r="E1034" s="596"/>
      <c r="F1034" s="202"/>
    </row>
    <row r="1035" spans="5:6">
      <c r="E1035" s="596"/>
      <c r="F1035" s="202"/>
    </row>
    <row r="1036" spans="5:6">
      <c r="E1036" s="596"/>
      <c r="F1036" s="202"/>
    </row>
    <row r="1037" spans="5:6">
      <c r="E1037" s="596"/>
      <c r="F1037" s="202"/>
    </row>
    <row r="1038" spans="5:6">
      <c r="E1038" s="596"/>
      <c r="F1038" s="202"/>
    </row>
    <row r="1039" spans="5:6">
      <c r="E1039" s="596"/>
      <c r="F1039" s="202"/>
    </row>
    <row r="1040" spans="5:6">
      <c r="E1040" s="596"/>
      <c r="F1040" s="202"/>
    </row>
    <row r="1041" spans="5:6">
      <c r="E1041" s="596"/>
      <c r="F1041" s="202"/>
    </row>
    <row r="1042" spans="5:6">
      <c r="E1042" s="596"/>
      <c r="F1042" s="202"/>
    </row>
    <row r="1043" spans="5:6">
      <c r="E1043" s="596"/>
      <c r="F1043" s="202"/>
    </row>
    <row r="1044" spans="5:6">
      <c r="E1044" s="596"/>
      <c r="F1044" s="202"/>
    </row>
    <row r="1045" spans="5:6">
      <c r="E1045" s="596"/>
      <c r="F1045" s="202"/>
    </row>
    <row r="1046" spans="5:6">
      <c r="E1046" s="596"/>
      <c r="F1046" s="202"/>
    </row>
    <row r="1047" spans="5:6">
      <c r="E1047" s="596"/>
      <c r="F1047" s="202"/>
    </row>
    <row r="1048" spans="5:6">
      <c r="E1048" s="596"/>
      <c r="F1048" s="202"/>
    </row>
    <row r="1049" spans="5:6">
      <c r="E1049" s="596"/>
      <c r="F1049" s="202"/>
    </row>
    <row r="1050" spans="5:6">
      <c r="E1050" s="596"/>
      <c r="F1050" s="202"/>
    </row>
    <row r="1051" spans="5:6">
      <c r="E1051" s="596"/>
      <c r="F1051" s="202"/>
    </row>
    <row r="1052" spans="5:6">
      <c r="E1052" s="596"/>
      <c r="F1052" s="202"/>
    </row>
    <row r="1053" spans="5:6">
      <c r="E1053" s="596"/>
      <c r="F1053" s="202"/>
    </row>
    <row r="1054" spans="5:6">
      <c r="E1054" s="596"/>
      <c r="F1054" s="202"/>
    </row>
    <row r="1055" spans="5:6">
      <c r="E1055" s="596"/>
      <c r="F1055" s="202"/>
    </row>
    <row r="1056" spans="5:6">
      <c r="E1056" s="596"/>
      <c r="F1056" s="202"/>
    </row>
    <row r="1057" spans="5:6">
      <c r="E1057" s="596"/>
      <c r="F1057" s="202"/>
    </row>
    <row r="1058" spans="5:6">
      <c r="E1058" s="596"/>
      <c r="F1058" s="202"/>
    </row>
    <row r="1059" spans="5:6">
      <c r="E1059" s="596"/>
      <c r="F1059" s="202"/>
    </row>
    <row r="1060" spans="5:6">
      <c r="E1060" s="596"/>
      <c r="F1060" s="202"/>
    </row>
    <row r="1061" spans="5:6">
      <c r="E1061" s="596"/>
      <c r="F1061" s="202"/>
    </row>
    <row r="1062" spans="5:6">
      <c r="E1062" s="596"/>
      <c r="F1062" s="202"/>
    </row>
    <row r="1063" spans="5:6">
      <c r="E1063" s="596"/>
      <c r="F1063" s="202"/>
    </row>
    <row r="1064" spans="5:6">
      <c r="E1064" s="596"/>
      <c r="F1064" s="202"/>
    </row>
    <row r="1065" spans="5:6">
      <c r="E1065" s="596"/>
      <c r="F1065" s="202"/>
    </row>
    <row r="1066" spans="5:6">
      <c r="E1066" s="596"/>
      <c r="F1066" s="202"/>
    </row>
    <row r="1067" spans="5:6">
      <c r="E1067" s="596"/>
      <c r="F1067" s="202"/>
    </row>
    <row r="1068" spans="5:6">
      <c r="E1068" s="596"/>
      <c r="F1068" s="202"/>
    </row>
    <row r="1069" spans="5:6">
      <c r="E1069" s="596"/>
      <c r="F1069" s="202"/>
    </row>
    <row r="1070" spans="5:6">
      <c r="E1070" s="596"/>
      <c r="F1070" s="202"/>
    </row>
    <row r="1071" spans="5:6">
      <c r="E1071" s="596"/>
      <c r="F1071" s="202"/>
    </row>
    <row r="1072" spans="5:6">
      <c r="E1072" s="596"/>
      <c r="F1072" s="202"/>
    </row>
    <row r="1073" spans="5:6">
      <c r="E1073" s="596"/>
      <c r="F1073" s="202"/>
    </row>
    <row r="1074" spans="5:6">
      <c r="E1074" s="596"/>
      <c r="F1074" s="202"/>
    </row>
    <row r="1075" spans="5:6">
      <c r="E1075" s="596"/>
      <c r="F1075" s="202"/>
    </row>
    <row r="1076" spans="5:6">
      <c r="E1076" s="596"/>
      <c r="F1076" s="202"/>
    </row>
    <row r="1077" spans="5:6">
      <c r="E1077" s="596"/>
      <c r="F1077" s="202"/>
    </row>
    <row r="1078" spans="5:6">
      <c r="E1078" s="596"/>
      <c r="F1078" s="202"/>
    </row>
    <row r="1079" spans="5:6">
      <c r="E1079" s="596"/>
      <c r="F1079" s="202"/>
    </row>
    <row r="1080" spans="5:6">
      <c r="E1080" s="596"/>
      <c r="F1080" s="202"/>
    </row>
    <row r="1081" spans="5:6">
      <c r="E1081" s="596"/>
      <c r="F1081" s="202"/>
    </row>
    <row r="1082" spans="5:6">
      <c r="E1082" s="596"/>
      <c r="F1082" s="202"/>
    </row>
  </sheetData>
  <dataConsolidate/>
  <mergeCells count="25">
    <mergeCell ref="B115:F115"/>
    <mergeCell ref="B92:F92"/>
    <mergeCell ref="B95:F95"/>
    <mergeCell ref="B98:F98"/>
    <mergeCell ref="B105:F105"/>
    <mergeCell ref="B110:F110"/>
    <mergeCell ref="B113:F113"/>
    <mergeCell ref="B86:F86"/>
    <mergeCell ref="B13:F13"/>
    <mergeCell ref="B16:F16"/>
    <mergeCell ref="B19:F19"/>
    <mergeCell ref="B22:F22"/>
    <mergeCell ref="B38:F38"/>
    <mergeCell ref="B51:F51"/>
    <mergeCell ref="B59:F59"/>
    <mergeCell ref="B67:F67"/>
    <mergeCell ref="B74:F74"/>
    <mergeCell ref="B79:F79"/>
    <mergeCell ref="B83:F83"/>
    <mergeCell ref="B9:F9"/>
    <mergeCell ref="B1:F1"/>
    <mergeCell ref="B2:F2"/>
    <mergeCell ref="B3:F3"/>
    <mergeCell ref="B4:F4"/>
    <mergeCell ref="B6:B8"/>
  </mergeCells>
  <pageMargins left="0.42" right="0.28000000000000003" top="0.7" bottom="0.55118110236220474" header="0.45" footer="0.27559055118110237"/>
  <pageSetup paperSize="9" scale="58" fitToHeight="11" orientation="portrait" r:id="rId1"/>
  <headerFooter alignWithMargins="0">
    <oddFooter>&amp;Rстр &amp;P из &amp;N</oddFooter>
  </headerFooter>
  <rowBreaks count="1" manualBreakCount="1">
    <brk id="73" min="1" max="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P122"/>
  <sheetViews>
    <sheetView showGridLines="0" view="pageBreakPreview" topLeftCell="B1" zoomScale="80" zoomScaleNormal="70" zoomScaleSheetLayoutView="80" workbookViewId="0">
      <selection activeCell="Z71" sqref="Z71"/>
    </sheetView>
  </sheetViews>
  <sheetFormatPr defaultColWidth="9.140625" defaultRowHeight="12.75"/>
  <cols>
    <col min="1" max="1" width="10.5703125" style="785" hidden="1" customWidth="1"/>
    <col min="2" max="2" width="12.7109375" style="702" customWidth="1"/>
    <col min="3" max="12" width="12.7109375" style="170" customWidth="1"/>
    <col min="13" max="13" width="12.7109375" style="362" customWidth="1"/>
    <col min="14" max="14" width="12.7109375" style="658" customWidth="1"/>
    <col min="15" max="15" width="9.140625" style="2"/>
    <col min="16" max="238" width="9.140625" style="170"/>
    <col min="239" max="239" width="8" style="170" customWidth="1"/>
    <col min="240" max="241" width="7.5703125" style="170" customWidth="1"/>
    <col min="242" max="243" width="34.140625" style="170" customWidth="1"/>
    <col min="244" max="244" width="8.5703125" style="170" customWidth="1"/>
    <col min="245" max="245" width="7.5703125" style="170" customWidth="1"/>
    <col min="246" max="246" width="8.5703125" style="170" customWidth="1"/>
    <col min="247" max="247" width="8.42578125" style="170" customWidth="1"/>
    <col min="248" max="248" width="8" style="170" customWidth="1"/>
    <col min="249" max="250" width="10.140625" style="170" customWidth="1"/>
    <col min="251" max="251" width="10" style="170" customWidth="1"/>
    <col min="252" max="252" width="0" style="170" hidden="1" customWidth="1"/>
    <col min="253" max="254" width="9.28515625" style="170" customWidth="1"/>
    <col min="255" max="258" width="9.140625" style="170" customWidth="1"/>
    <col min="259" max="259" width="14.5703125" style="170" bestFit="1" customWidth="1"/>
    <col min="260" max="494" width="9.140625" style="170"/>
    <col min="495" max="495" width="8" style="170" customWidth="1"/>
    <col min="496" max="497" width="7.5703125" style="170" customWidth="1"/>
    <col min="498" max="499" width="34.140625" style="170" customWidth="1"/>
    <col min="500" max="500" width="8.5703125" style="170" customWidth="1"/>
    <col min="501" max="501" width="7.5703125" style="170" customWidth="1"/>
    <col min="502" max="502" width="8.5703125" style="170" customWidth="1"/>
    <col min="503" max="503" width="8.42578125" style="170" customWidth="1"/>
    <col min="504" max="504" width="8" style="170" customWidth="1"/>
    <col min="505" max="506" width="10.140625" style="170" customWidth="1"/>
    <col min="507" max="507" width="10" style="170" customWidth="1"/>
    <col min="508" max="508" width="0" style="170" hidden="1" customWidth="1"/>
    <col min="509" max="510" width="9.28515625" style="170" customWidth="1"/>
    <col min="511" max="514" width="9.140625" style="170" customWidth="1"/>
    <col min="515" max="515" width="14.5703125" style="170" bestFit="1" customWidth="1"/>
    <col min="516" max="750" width="9.140625" style="170"/>
    <col min="751" max="751" width="8" style="170" customWidth="1"/>
    <col min="752" max="753" width="7.5703125" style="170" customWidth="1"/>
    <col min="754" max="755" width="34.140625" style="170" customWidth="1"/>
    <col min="756" max="756" width="8.5703125" style="170" customWidth="1"/>
    <col min="757" max="757" width="7.5703125" style="170" customWidth="1"/>
    <col min="758" max="758" width="8.5703125" style="170" customWidth="1"/>
    <col min="759" max="759" width="8.42578125" style="170" customWidth="1"/>
    <col min="760" max="760" width="8" style="170" customWidth="1"/>
    <col min="761" max="762" width="10.140625" style="170" customWidth="1"/>
    <col min="763" max="763" width="10" style="170" customWidth="1"/>
    <col min="764" max="764" width="0" style="170" hidden="1" customWidth="1"/>
    <col min="765" max="766" width="9.28515625" style="170" customWidth="1"/>
    <col min="767" max="770" width="9.140625" style="170" customWidth="1"/>
    <col min="771" max="771" width="14.5703125" style="170" bestFit="1" customWidth="1"/>
    <col min="772" max="1006" width="9.140625" style="170"/>
    <col min="1007" max="1007" width="8" style="170" customWidth="1"/>
    <col min="1008" max="1009" width="7.5703125" style="170" customWidth="1"/>
    <col min="1010" max="1011" width="34.140625" style="170" customWidth="1"/>
    <col min="1012" max="1012" width="8.5703125" style="170" customWidth="1"/>
    <col min="1013" max="1013" width="7.5703125" style="170" customWidth="1"/>
    <col min="1014" max="1014" width="8.5703125" style="170" customWidth="1"/>
    <col min="1015" max="1015" width="8.42578125" style="170" customWidth="1"/>
    <col min="1016" max="1016" width="8" style="170" customWidth="1"/>
    <col min="1017" max="1018" width="10.140625" style="170" customWidth="1"/>
    <col min="1019" max="1019" width="10" style="170" customWidth="1"/>
    <col min="1020" max="1020" width="0" style="170" hidden="1" customWidth="1"/>
    <col min="1021" max="1022" width="9.28515625" style="170" customWidth="1"/>
    <col min="1023" max="1026" width="9.140625" style="170" customWidth="1"/>
    <col min="1027" max="1027" width="14.5703125" style="170" bestFit="1" customWidth="1"/>
    <col min="1028" max="1262" width="9.140625" style="170"/>
    <col min="1263" max="1263" width="8" style="170" customWidth="1"/>
    <col min="1264" max="1265" width="7.5703125" style="170" customWidth="1"/>
    <col min="1266" max="1267" width="34.140625" style="170" customWidth="1"/>
    <col min="1268" max="1268" width="8.5703125" style="170" customWidth="1"/>
    <col min="1269" max="1269" width="7.5703125" style="170" customWidth="1"/>
    <col min="1270" max="1270" width="8.5703125" style="170" customWidth="1"/>
    <col min="1271" max="1271" width="8.42578125" style="170" customWidth="1"/>
    <col min="1272" max="1272" width="8" style="170" customWidth="1"/>
    <col min="1273" max="1274" width="10.140625" style="170" customWidth="1"/>
    <col min="1275" max="1275" width="10" style="170" customWidth="1"/>
    <col min="1276" max="1276" width="0" style="170" hidden="1" customWidth="1"/>
    <col min="1277" max="1278" width="9.28515625" style="170" customWidth="1"/>
    <col min="1279" max="1282" width="9.140625" style="170" customWidth="1"/>
    <col min="1283" max="1283" width="14.5703125" style="170" bestFit="1" customWidth="1"/>
    <col min="1284" max="1518" width="9.140625" style="170"/>
    <col min="1519" max="1519" width="8" style="170" customWidth="1"/>
    <col min="1520" max="1521" width="7.5703125" style="170" customWidth="1"/>
    <col min="1522" max="1523" width="34.140625" style="170" customWidth="1"/>
    <col min="1524" max="1524" width="8.5703125" style="170" customWidth="1"/>
    <col min="1525" max="1525" width="7.5703125" style="170" customWidth="1"/>
    <col min="1526" max="1526" width="8.5703125" style="170" customWidth="1"/>
    <col min="1527" max="1527" width="8.42578125" style="170" customWidth="1"/>
    <col min="1528" max="1528" width="8" style="170" customWidth="1"/>
    <col min="1529" max="1530" width="10.140625" style="170" customWidth="1"/>
    <col min="1531" max="1531" width="10" style="170" customWidth="1"/>
    <col min="1532" max="1532" width="0" style="170" hidden="1" customWidth="1"/>
    <col min="1533" max="1534" width="9.28515625" style="170" customWidth="1"/>
    <col min="1535" max="1538" width="9.140625" style="170" customWidth="1"/>
    <col min="1539" max="1539" width="14.5703125" style="170" bestFit="1" customWidth="1"/>
    <col min="1540" max="1774" width="9.140625" style="170"/>
    <col min="1775" max="1775" width="8" style="170" customWidth="1"/>
    <col min="1776" max="1777" width="7.5703125" style="170" customWidth="1"/>
    <col min="1778" max="1779" width="34.140625" style="170" customWidth="1"/>
    <col min="1780" max="1780" width="8.5703125" style="170" customWidth="1"/>
    <col min="1781" max="1781" width="7.5703125" style="170" customWidth="1"/>
    <col min="1782" max="1782" width="8.5703125" style="170" customWidth="1"/>
    <col min="1783" max="1783" width="8.42578125" style="170" customWidth="1"/>
    <col min="1784" max="1784" width="8" style="170" customWidth="1"/>
    <col min="1785" max="1786" width="10.140625" style="170" customWidth="1"/>
    <col min="1787" max="1787" width="10" style="170" customWidth="1"/>
    <col min="1788" max="1788" width="0" style="170" hidden="1" customWidth="1"/>
    <col min="1789" max="1790" width="9.28515625" style="170" customWidth="1"/>
    <col min="1791" max="1794" width="9.140625" style="170" customWidth="1"/>
    <col min="1795" max="1795" width="14.5703125" style="170" bestFit="1" customWidth="1"/>
    <col min="1796" max="2030" width="9.140625" style="170"/>
    <col min="2031" max="2031" width="8" style="170" customWidth="1"/>
    <col min="2032" max="2033" width="7.5703125" style="170" customWidth="1"/>
    <col min="2034" max="2035" width="34.140625" style="170" customWidth="1"/>
    <col min="2036" max="2036" width="8.5703125" style="170" customWidth="1"/>
    <col min="2037" max="2037" width="7.5703125" style="170" customWidth="1"/>
    <col min="2038" max="2038" width="8.5703125" style="170" customWidth="1"/>
    <col min="2039" max="2039" width="8.42578125" style="170" customWidth="1"/>
    <col min="2040" max="2040" width="8" style="170" customWidth="1"/>
    <col min="2041" max="2042" width="10.140625" style="170" customWidth="1"/>
    <col min="2043" max="2043" width="10" style="170" customWidth="1"/>
    <col min="2044" max="2044" width="0" style="170" hidden="1" customWidth="1"/>
    <col min="2045" max="2046" width="9.28515625" style="170" customWidth="1"/>
    <col min="2047" max="2050" width="9.140625" style="170" customWidth="1"/>
    <col min="2051" max="2051" width="14.5703125" style="170" bestFit="1" customWidth="1"/>
    <col min="2052" max="2286" width="9.140625" style="170"/>
    <col min="2287" max="2287" width="8" style="170" customWidth="1"/>
    <col min="2288" max="2289" width="7.5703125" style="170" customWidth="1"/>
    <col min="2290" max="2291" width="34.140625" style="170" customWidth="1"/>
    <col min="2292" max="2292" width="8.5703125" style="170" customWidth="1"/>
    <col min="2293" max="2293" width="7.5703125" style="170" customWidth="1"/>
    <col min="2294" max="2294" width="8.5703125" style="170" customWidth="1"/>
    <col min="2295" max="2295" width="8.42578125" style="170" customWidth="1"/>
    <col min="2296" max="2296" width="8" style="170" customWidth="1"/>
    <col min="2297" max="2298" width="10.140625" style="170" customWidth="1"/>
    <col min="2299" max="2299" width="10" style="170" customWidth="1"/>
    <col min="2300" max="2300" width="0" style="170" hidden="1" customWidth="1"/>
    <col min="2301" max="2302" width="9.28515625" style="170" customWidth="1"/>
    <col min="2303" max="2306" width="9.140625" style="170" customWidth="1"/>
    <col min="2307" max="2307" width="14.5703125" style="170" bestFit="1" customWidth="1"/>
    <col min="2308" max="2542" width="9.140625" style="170"/>
    <col min="2543" max="2543" width="8" style="170" customWidth="1"/>
    <col min="2544" max="2545" width="7.5703125" style="170" customWidth="1"/>
    <col min="2546" max="2547" width="34.140625" style="170" customWidth="1"/>
    <col min="2548" max="2548" width="8.5703125" style="170" customWidth="1"/>
    <col min="2549" max="2549" width="7.5703125" style="170" customWidth="1"/>
    <col min="2550" max="2550" width="8.5703125" style="170" customWidth="1"/>
    <col min="2551" max="2551" width="8.42578125" style="170" customWidth="1"/>
    <col min="2552" max="2552" width="8" style="170" customWidth="1"/>
    <col min="2553" max="2554" width="10.140625" style="170" customWidth="1"/>
    <col min="2555" max="2555" width="10" style="170" customWidth="1"/>
    <col min="2556" max="2556" width="0" style="170" hidden="1" customWidth="1"/>
    <col min="2557" max="2558" width="9.28515625" style="170" customWidth="1"/>
    <col min="2559" max="2562" width="9.140625" style="170" customWidth="1"/>
    <col min="2563" max="2563" width="14.5703125" style="170" bestFit="1" customWidth="1"/>
    <col min="2564" max="2798" width="9.140625" style="170"/>
    <col min="2799" max="2799" width="8" style="170" customWidth="1"/>
    <col min="2800" max="2801" width="7.5703125" style="170" customWidth="1"/>
    <col min="2802" max="2803" width="34.140625" style="170" customWidth="1"/>
    <col min="2804" max="2804" width="8.5703125" style="170" customWidth="1"/>
    <col min="2805" max="2805" width="7.5703125" style="170" customWidth="1"/>
    <col min="2806" max="2806" width="8.5703125" style="170" customWidth="1"/>
    <col min="2807" max="2807" width="8.42578125" style="170" customWidth="1"/>
    <col min="2808" max="2808" width="8" style="170" customWidth="1"/>
    <col min="2809" max="2810" width="10.140625" style="170" customWidth="1"/>
    <col min="2811" max="2811" width="10" style="170" customWidth="1"/>
    <col min="2812" max="2812" width="0" style="170" hidden="1" customWidth="1"/>
    <col min="2813" max="2814" width="9.28515625" style="170" customWidth="1"/>
    <col min="2815" max="2818" width="9.140625" style="170" customWidth="1"/>
    <col min="2819" max="2819" width="14.5703125" style="170" bestFit="1" customWidth="1"/>
    <col min="2820" max="3054" width="9.140625" style="170"/>
    <col min="3055" max="3055" width="8" style="170" customWidth="1"/>
    <col min="3056" max="3057" width="7.5703125" style="170" customWidth="1"/>
    <col min="3058" max="3059" width="34.140625" style="170" customWidth="1"/>
    <col min="3060" max="3060" width="8.5703125" style="170" customWidth="1"/>
    <col min="3061" max="3061" width="7.5703125" style="170" customWidth="1"/>
    <col min="3062" max="3062" width="8.5703125" style="170" customWidth="1"/>
    <col min="3063" max="3063" width="8.42578125" style="170" customWidth="1"/>
    <col min="3064" max="3064" width="8" style="170" customWidth="1"/>
    <col min="3065" max="3066" width="10.140625" style="170" customWidth="1"/>
    <col min="3067" max="3067" width="10" style="170" customWidth="1"/>
    <col min="3068" max="3068" width="0" style="170" hidden="1" customWidth="1"/>
    <col min="3069" max="3070" width="9.28515625" style="170" customWidth="1"/>
    <col min="3071" max="3074" width="9.140625" style="170" customWidth="1"/>
    <col min="3075" max="3075" width="14.5703125" style="170" bestFit="1" customWidth="1"/>
    <col min="3076" max="3310" width="9.140625" style="170"/>
    <col min="3311" max="3311" width="8" style="170" customWidth="1"/>
    <col min="3312" max="3313" width="7.5703125" style="170" customWidth="1"/>
    <col min="3314" max="3315" width="34.140625" style="170" customWidth="1"/>
    <col min="3316" max="3316" width="8.5703125" style="170" customWidth="1"/>
    <col min="3317" max="3317" width="7.5703125" style="170" customWidth="1"/>
    <col min="3318" max="3318" width="8.5703125" style="170" customWidth="1"/>
    <col min="3319" max="3319" width="8.42578125" style="170" customWidth="1"/>
    <col min="3320" max="3320" width="8" style="170" customWidth="1"/>
    <col min="3321" max="3322" width="10.140625" style="170" customWidth="1"/>
    <col min="3323" max="3323" width="10" style="170" customWidth="1"/>
    <col min="3324" max="3324" width="0" style="170" hidden="1" customWidth="1"/>
    <col min="3325" max="3326" width="9.28515625" style="170" customWidth="1"/>
    <col min="3327" max="3330" width="9.140625" style="170" customWidth="1"/>
    <col min="3331" max="3331" width="14.5703125" style="170" bestFit="1" customWidth="1"/>
    <col min="3332" max="3566" width="9.140625" style="170"/>
    <col min="3567" max="3567" width="8" style="170" customWidth="1"/>
    <col min="3568" max="3569" width="7.5703125" style="170" customWidth="1"/>
    <col min="3570" max="3571" width="34.140625" style="170" customWidth="1"/>
    <col min="3572" max="3572" width="8.5703125" style="170" customWidth="1"/>
    <col min="3573" max="3573" width="7.5703125" style="170" customWidth="1"/>
    <col min="3574" max="3574" width="8.5703125" style="170" customWidth="1"/>
    <col min="3575" max="3575" width="8.42578125" style="170" customWidth="1"/>
    <col min="3576" max="3576" width="8" style="170" customWidth="1"/>
    <col min="3577" max="3578" width="10.140625" style="170" customWidth="1"/>
    <col min="3579" max="3579" width="10" style="170" customWidth="1"/>
    <col min="3580" max="3580" width="0" style="170" hidden="1" customWidth="1"/>
    <col min="3581" max="3582" width="9.28515625" style="170" customWidth="1"/>
    <col min="3583" max="3586" width="9.140625" style="170" customWidth="1"/>
    <col min="3587" max="3587" width="14.5703125" style="170" bestFit="1" customWidth="1"/>
    <col min="3588" max="3822" width="9.140625" style="170"/>
    <col min="3823" max="3823" width="8" style="170" customWidth="1"/>
    <col min="3824" max="3825" width="7.5703125" style="170" customWidth="1"/>
    <col min="3826" max="3827" width="34.140625" style="170" customWidth="1"/>
    <col min="3828" max="3828" width="8.5703125" style="170" customWidth="1"/>
    <col min="3829" max="3829" width="7.5703125" style="170" customWidth="1"/>
    <col min="3830" max="3830" width="8.5703125" style="170" customWidth="1"/>
    <col min="3831" max="3831" width="8.42578125" style="170" customWidth="1"/>
    <col min="3832" max="3832" width="8" style="170" customWidth="1"/>
    <col min="3833" max="3834" width="10.140625" style="170" customWidth="1"/>
    <col min="3835" max="3835" width="10" style="170" customWidth="1"/>
    <col min="3836" max="3836" width="0" style="170" hidden="1" customWidth="1"/>
    <col min="3837" max="3838" width="9.28515625" style="170" customWidth="1"/>
    <col min="3839" max="3842" width="9.140625" style="170" customWidth="1"/>
    <col min="3843" max="3843" width="14.5703125" style="170" bestFit="1" customWidth="1"/>
    <col min="3844" max="4078" width="9.140625" style="170"/>
    <col min="4079" max="4079" width="8" style="170" customWidth="1"/>
    <col min="4080" max="4081" width="7.5703125" style="170" customWidth="1"/>
    <col min="4082" max="4083" width="34.140625" style="170" customWidth="1"/>
    <col min="4084" max="4084" width="8.5703125" style="170" customWidth="1"/>
    <col min="4085" max="4085" width="7.5703125" style="170" customWidth="1"/>
    <col min="4086" max="4086" width="8.5703125" style="170" customWidth="1"/>
    <col min="4087" max="4087" width="8.42578125" style="170" customWidth="1"/>
    <col min="4088" max="4088" width="8" style="170" customWidth="1"/>
    <col min="4089" max="4090" width="10.140625" style="170" customWidth="1"/>
    <col min="4091" max="4091" width="10" style="170" customWidth="1"/>
    <col min="4092" max="4092" width="0" style="170" hidden="1" customWidth="1"/>
    <col min="4093" max="4094" width="9.28515625" style="170" customWidth="1"/>
    <col min="4095" max="4098" width="9.140625" style="170" customWidth="1"/>
    <col min="4099" max="4099" width="14.5703125" style="170" bestFit="1" customWidth="1"/>
    <col min="4100" max="4334" width="9.140625" style="170"/>
    <col min="4335" max="4335" width="8" style="170" customWidth="1"/>
    <col min="4336" max="4337" width="7.5703125" style="170" customWidth="1"/>
    <col min="4338" max="4339" width="34.140625" style="170" customWidth="1"/>
    <col min="4340" max="4340" width="8.5703125" style="170" customWidth="1"/>
    <col min="4341" max="4341" width="7.5703125" style="170" customWidth="1"/>
    <col min="4342" max="4342" width="8.5703125" style="170" customWidth="1"/>
    <col min="4343" max="4343" width="8.42578125" style="170" customWidth="1"/>
    <col min="4344" max="4344" width="8" style="170" customWidth="1"/>
    <col min="4345" max="4346" width="10.140625" style="170" customWidth="1"/>
    <col min="4347" max="4347" width="10" style="170" customWidth="1"/>
    <col min="4348" max="4348" width="0" style="170" hidden="1" customWidth="1"/>
    <col min="4349" max="4350" width="9.28515625" style="170" customWidth="1"/>
    <col min="4351" max="4354" width="9.140625" style="170" customWidth="1"/>
    <col min="4355" max="4355" width="14.5703125" style="170" bestFit="1" customWidth="1"/>
    <col min="4356" max="4590" width="9.140625" style="170"/>
    <col min="4591" max="4591" width="8" style="170" customWidth="1"/>
    <col min="4592" max="4593" width="7.5703125" style="170" customWidth="1"/>
    <col min="4594" max="4595" width="34.140625" style="170" customWidth="1"/>
    <col min="4596" max="4596" width="8.5703125" style="170" customWidth="1"/>
    <col min="4597" max="4597" width="7.5703125" style="170" customWidth="1"/>
    <col min="4598" max="4598" width="8.5703125" style="170" customWidth="1"/>
    <col min="4599" max="4599" width="8.42578125" style="170" customWidth="1"/>
    <col min="4600" max="4600" width="8" style="170" customWidth="1"/>
    <col min="4601" max="4602" width="10.140625" style="170" customWidth="1"/>
    <col min="4603" max="4603" width="10" style="170" customWidth="1"/>
    <col min="4604" max="4604" width="0" style="170" hidden="1" customWidth="1"/>
    <col min="4605" max="4606" width="9.28515625" style="170" customWidth="1"/>
    <col min="4607" max="4610" width="9.140625" style="170" customWidth="1"/>
    <col min="4611" max="4611" width="14.5703125" style="170" bestFit="1" customWidth="1"/>
    <col min="4612" max="4846" width="9.140625" style="170"/>
    <col min="4847" max="4847" width="8" style="170" customWidth="1"/>
    <col min="4848" max="4849" width="7.5703125" style="170" customWidth="1"/>
    <col min="4850" max="4851" width="34.140625" style="170" customWidth="1"/>
    <col min="4852" max="4852" width="8.5703125" style="170" customWidth="1"/>
    <col min="4853" max="4853" width="7.5703125" style="170" customWidth="1"/>
    <col min="4854" max="4854" width="8.5703125" style="170" customWidth="1"/>
    <col min="4855" max="4855" width="8.42578125" style="170" customWidth="1"/>
    <col min="4856" max="4856" width="8" style="170" customWidth="1"/>
    <col min="4857" max="4858" width="10.140625" style="170" customWidth="1"/>
    <col min="4859" max="4859" width="10" style="170" customWidth="1"/>
    <col min="4860" max="4860" width="0" style="170" hidden="1" customWidth="1"/>
    <col min="4861" max="4862" width="9.28515625" style="170" customWidth="1"/>
    <col min="4863" max="4866" width="9.140625" style="170" customWidth="1"/>
    <col min="4867" max="4867" width="14.5703125" style="170" bestFit="1" customWidth="1"/>
    <col min="4868" max="5102" width="9.140625" style="170"/>
    <col min="5103" max="5103" width="8" style="170" customWidth="1"/>
    <col min="5104" max="5105" width="7.5703125" style="170" customWidth="1"/>
    <col min="5106" max="5107" width="34.140625" style="170" customWidth="1"/>
    <col min="5108" max="5108" width="8.5703125" style="170" customWidth="1"/>
    <col min="5109" max="5109" width="7.5703125" style="170" customWidth="1"/>
    <col min="5110" max="5110" width="8.5703125" style="170" customWidth="1"/>
    <col min="5111" max="5111" width="8.42578125" style="170" customWidth="1"/>
    <col min="5112" max="5112" width="8" style="170" customWidth="1"/>
    <col min="5113" max="5114" width="10.140625" style="170" customWidth="1"/>
    <col min="5115" max="5115" width="10" style="170" customWidth="1"/>
    <col min="5116" max="5116" width="0" style="170" hidden="1" customWidth="1"/>
    <col min="5117" max="5118" width="9.28515625" style="170" customWidth="1"/>
    <col min="5119" max="5122" width="9.140625" style="170" customWidth="1"/>
    <col min="5123" max="5123" width="14.5703125" style="170" bestFit="1" customWidth="1"/>
    <col min="5124" max="5358" width="9.140625" style="170"/>
    <col min="5359" max="5359" width="8" style="170" customWidth="1"/>
    <col min="5360" max="5361" width="7.5703125" style="170" customWidth="1"/>
    <col min="5362" max="5363" width="34.140625" style="170" customWidth="1"/>
    <col min="5364" max="5364" width="8.5703125" style="170" customWidth="1"/>
    <col min="5365" max="5365" width="7.5703125" style="170" customWidth="1"/>
    <col min="5366" max="5366" width="8.5703125" style="170" customWidth="1"/>
    <col min="5367" max="5367" width="8.42578125" style="170" customWidth="1"/>
    <col min="5368" max="5368" width="8" style="170" customWidth="1"/>
    <col min="5369" max="5370" width="10.140625" style="170" customWidth="1"/>
    <col min="5371" max="5371" width="10" style="170" customWidth="1"/>
    <col min="5372" max="5372" width="0" style="170" hidden="1" customWidth="1"/>
    <col min="5373" max="5374" width="9.28515625" style="170" customWidth="1"/>
    <col min="5375" max="5378" width="9.140625" style="170" customWidth="1"/>
    <col min="5379" max="5379" width="14.5703125" style="170" bestFit="1" customWidth="1"/>
    <col min="5380" max="5614" width="9.140625" style="170"/>
    <col min="5615" max="5615" width="8" style="170" customWidth="1"/>
    <col min="5616" max="5617" width="7.5703125" style="170" customWidth="1"/>
    <col min="5618" max="5619" width="34.140625" style="170" customWidth="1"/>
    <col min="5620" max="5620" width="8.5703125" style="170" customWidth="1"/>
    <col min="5621" max="5621" width="7.5703125" style="170" customWidth="1"/>
    <col min="5622" max="5622" width="8.5703125" style="170" customWidth="1"/>
    <col min="5623" max="5623" width="8.42578125" style="170" customWidth="1"/>
    <col min="5624" max="5624" width="8" style="170" customWidth="1"/>
    <col min="5625" max="5626" width="10.140625" style="170" customWidth="1"/>
    <col min="5627" max="5627" width="10" style="170" customWidth="1"/>
    <col min="5628" max="5628" width="0" style="170" hidden="1" customWidth="1"/>
    <col min="5629" max="5630" width="9.28515625" style="170" customWidth="1"/>
    <col min="5631" max="5634" width="9.140625" style="170" customWidth="1"/>
    <col min="5635" max="5635" width="14.5703125" style="170" bestFit="1" customWidth="1"/>
    <col min="5636" max="5870" width="9.140625" style="170"/>
    <col min="5871" max="5871" width="8" style="170" customWidth="1"/>
    <col min="5872" max="5873" width="7.5703125" style="170" customWidth="1"/>
    <col min="5874" max="5875" width="34.140625" style="170" customWidth="1"/>
    <col min="5876" max="5876" width="8.5703125" style="170" customWidth="1"/>
    <col min="5877" max="5877" width="7.5703125" style="170" customWidth="1"/>
    <col min="5878" max="5878" width="8.5703125" style="170" customWidth="1"/>
    <col min="5879" max="5879" width="8.42578125" style="170" customWidth="1"/>
    <col min="5880" max="5880" width="8" style="170" customWidth="1"/>
    <col min="5881" max="5882" width="10.140625" style="170" customWidth="1"/>
    <col min="5883" max="5883" width="10" style="170" customWidth="1"/>
    <col min="5884" max="5884" width="0" style="170" hidden="1" customWidth="1"/>
    <col min="5885" max="5886" width="9.28515625" style="170" customWidth="1"/>
    <col min="5887" max="5890" width="9.140625" style="170" customWidth="1"/>
    <col min="5891" max="5891" width="14.5703125" style="170" bestFit="1" customWidth="1"/>
    <col min="5892" max="6126" width="9.140625" style="170"/>
    <col min="6127" max="6127" width="8" style="170" customWidth="1"/>
    <col min="6128" max="6129" width="7.5703125" style="170" customWidth="1"/>
    <col min="6130" max="6131" width="34.140625" style="170" customWidth="1"/>
    <col min="6132" max="6132" width="8.5703125" style="170" customWidth="1"/>
    <col min="6133" max="6133" width="7.5703125" style="170" customWidth="1"/>
    <col min="6134" max="6134" width="8.5703125" style="170" customWidth="1"/>
    <col min="6135" max="6135" width="8.42578125" style="170" customWidth="1"/>
    <col min="6136" max="6136" width="8" style="170" customWidth="1"/>
    <col min="6137" max="6138" width="10.140625" style="170" customWidth="1"/>
    <col min="6139" max="6139" width="10" style="170" customWidth="1"/>
    <col min="6140" max="6140" width="0" style="170" hidden="1" customWidth="1"/>
    <col min="6141" max="6142" width="9.28515625" style="170" customWidth="1"/>
    <col min="6143" max="6146" width="9.140625" style="170" customWidth="1"/>
    <col min="6147" max="6147" width="14.5703125" style="170" bestFit="1" customWidth="1"/>
    <col min="6148" max="6382" width="9.140625" style="170"/>
    <col min="6383" max="6383" width="8" style="170" customWidth="1"/>
    <col min="6384" max="6385" width="7.5703125" style="170" customWidth="1"/>
    <col min="6386" max="6387" width="34.140625" style="170" customWidth="1"/>
    <col min="6388" max="6388" width="8.5703125" style="170" customWidth="1"/>
    <col min="6389" max="6389" width="7.5703125" style="170" customWidth="1"/>
    <col min="6390" max="6390" width="8.5703125" style="170" customWidth="1"/>
    <col min="6391" max="6391" width="8.42578125" style="170" customWidth="1"/>
    <col min="6392" max="6392" width="8" style="170" customWidth="1"/>
    <col min="6393" max="6394" width="10.140625" style="170" customWidth="1"/>
    <col min="6395" max="6395" width="10" style="170" customWidth="1"/>
    <col min="6396" max="6396" width="0" style="170" hidden="1" customWidth="1"/>
    <col min="6397" max="6398" width="9.28515625" style="170" customWidth="1"/>
    <col min="6399" max="6402" width="9.140625" style="170" customWidth="1"/>
    <col min="6403" max="6403" width="14.5703125" style="170" bestFit="1" customWidth="1"/>
    <col min="6404" max="6638" width="9.140625" style="170"/>
    <col min="6639" max="6639" width="8" style="170" customWidth="1"/>
    <col min="6640" max="6641" width="7.5703125" style="170" customWidth="1"/>
    <col min="6642" max="6643" width="34.140625" style="170" customWidth="1"/>
    <col min="6644" max="6644" width="8.5703125" style="170" customWidth="1"/>
    <col min="6645" max="6645" width="7.5703125" style="170" customWidth="1"/>
    <col min="6646" max="6646" width="8.5703125" style="170" customWidth="1"/>
    <col min="6647" max="6647" width="8.42578125" style="170" customWidth="1"/>
    <col min="6648" max="6648" width="8" style="170" customWidth="1"/>
    <col min="6649" max="6650" width="10.140625" style="170" customWidth="1"/>
    <col min="6651" max="6651" width="10" style="170" customWidth="1"/>
    <col min="6652" max="6652" width="0" style="170" hidden="1" customWidth="1"/>
    <col min="6653" max="6654" width="9.28515625" style="170" customWidth="1"/>
    <col min="6655" max="6658" width="9.140625" style="170" customWidth="1"/>
    <col min="6659" max="6659" width="14.5703125" style="170" bestFit="1" customWidth="1"/>
    <col min="6660" max="6894" width="9.140625" style="170"/>
    <col min="6895" max="6895" width="8" style="170" customWidth="1"/>
    <col min="6896" max="6897" width="7.5703125" style="170" customWidth="1"/>
    <col min="6898" max="6899" width="34.140625" style="170" customWidth="1"/>
    <col min="6900" max="6900" width="8.5703125" style="170" customWidth="1"/>
    <col min="6901" max="6901" width="7.5703125" style="170" customWidth="1"/>
    <col min="6902" max="6902" width="8.5703125" style="170" customWidth="1"/>
    <col min="6903" max="6903" width="8.42578125" style="170" customWidth="1"/>
    <col min="6904" max="6904" width="8" style="170" customWidth="1"/>
    <col min="6905" max="6906" width="10.140625" style="170" customWidth="1"/>
    <col min="6907" max="6907" width="10" style="170" customWidth="1"/>
    <col min="6908" max="6908" width="0" style="170" hidden="1" customWidth="1"/>
    <col min="6909" max="6910" width="9.28515625" style="170" customWidth="1"/>
    <col min="6911" max="6914" width="9.140625" style="170" customWidth="1"/>
    <col min="6915" max="6915" width="14.5703125" style="170" bestFit="1" customWidth="1"/>
    <col min="6916" max="7150" width="9.140625" style="170"/>
    <col min="7151" max="7151" width="8" style="170" customWidth="1"/>
    <col min="7152" max="7153" width="7.5703125" style="170" customWidth="1"/>
    <col min="7154" max="7155" width="34.140625" style="170" customWidth="1"/>
    <col min="7156" max="7156" width="8.5703125" style="170" customWidth="1"/>
    <col min="7157" max="7157" width="7.5703125" style="170" customWidth="1"/>
    <col min="7158" max="7158" width="8.5703125" style="170" customWidth="1"/>
    <col min="7159" max="7159" width="8.42578125" style="170" customWidth="1"/>
    <col min="7160" max="7160" width="8" style="170" customWidth="1"/>
    <col min="7161" max="7162" width="10.140625" style="170" customWidth="1"/>
    <col min="7163" max="7163" width="10" style="170" customWidth="1"/>
    <col min="7164" max="7164" width="0" style="170" hidden="1" customWidth="1"/>
    <col min="7165" max="7166" width="9.28515625" style="170" customWidth="1"/>
    <col min="7167" max="7170" width="9.140625" style="170" customWidth="1"/>
    <col min="7171" max="7171" width="14.5703125" style="170" bestFit="1" customWidth="1"/>
    <col min="7172" max="7406" width="9.140625" style="170"/>
    <col min="7407" max="7407" width="8" style="170" customWidth="1"/>
    <col min="7408" max="7409" width="7.5703125" style="170" customWidth="1"/>
    <col min="7410" max="7411" width="34.140625" style="170" customWidth="1"/>
    <col min="7412" max="7412" width="8.5703125" style="170" customWidth="1"/>
    <col min="7413" max="7413" width="7.5703125" style="170" customWidth="1"/>
    <col min="7414" max="7414" width="8.5703125" style="170" customWidth="1"/>
    <col min="7415" max="7415" width="8.42578125" style="170" customWidth="1"/>
    <col min="7416" max="7416" width="8" style="170" customWidth="1"/>
    <col min="7417" max="7418" width="10.140625" style="170" customWidth="1"/>
    <col min="7419" max="7419" width="10" style="170" customWidth="1"/>
    <col min="7420" max="7420" width="0" style="170" hidden="1" customWidth="1"/>
    <col min="7421" max="7422" width="9.28515625" style="170" customWidth="1"/>
    <col min="7423" max="7426" width="9.140625" style="170" customWidth="1"/>
    <col min="7427" max="7427" width="14.5703125" style="170" bestFit="1" customWidth="1"/>
    <col min="7428" max="7662" width="9.140625" style="170"/>
    <col min="7663" max="7663" width="8" style="170" customWidth="1"/>
    <col min="7664" max="7665" width="7.5703125" style="170" customWidth="1"/>
    <col min="7666" max="7667" width="34.140625" style="170" customWidth="1"/>
    <col min="7668" max="7668" width="8.5703125" style="170" customWidth="1"/>
    <col min="7669" max="7669" width="7.5703125" style="170" customWidth="1"/>
    <col min="7670" max="7670" width="8.5703125" style="170" customWidth="1"/>
    <col min="7671" max="7671" width="8.42578125" style="170" customWidth="1"/>
    <col min="7672" max="7672" width="8" style="170" customWidth="1"/>
    <col min="7673" max="7674" width="10.140625" style="170" customWidth="1"/>
    <col min="7675" max="7675" width="10" style="170" customWidth="1"/>
    <col min="7676" max="7676" width="0" style="170" hidden="1" customWidth="1"/>
    <col min="7677" max="7678" width="9.28515625" style="170" customWidth="1"/>
    <col min="7679" max="7682" width="9.140625" style="170" customWidth="1"/>
    <col min="7683" max="7683" width="14.5703125" style="170" bestFit="1" customWidth="1"/>
    <col min="7684" max="7918" width="9.140625" style="170"/>
    <col min="7919" max="7919" width="8" style="170" customWidth="1"/>
    <col min="7920" max="7921" width="7.5703125" style="170" customWidth="1"/>
    <col min="7922" max="7923" width="34.140625" style="170" customWidth="1"/>
    <col min="7924" max="7924" width="8.5703125" style="170" customWidth="1"/>
    <col min="7925" max="7925" width="7.5703125" style="170" customWidth="1"/>
    <col min="7926" max="7926" width="8.5703125" style="170" customWidth="1"/>
    <col min="7927" max="7927" width="8.42578125" style="170" customWidth="1"/>
    <col min="7928" max="7928" width="8" style="170" customWidth="1"/>
    <col min="7929" max="7930" width="10.140625" style="170" customWidth="1"/>
    <col min="7931" max="7931" width="10" style="170" customWidth="1"/>
    <col min="7932" max="7932" width="0" style="170" hidden="1" customWidth="1"/>
    <col min="7933" max="7934" width="9.28515625" style="170" customWidth="1"/>
    <col min="7935" max="7938" width="9.140625" style="170" customWidth="1"/>
    <col min="7939" max="7939" width="14.5703125" style="170" bestFit="1" customWidth="1"/>
    <col min="7940" max="8174" width="9.140625" style="170"/>
    <col min="8175" max="8175" width="8" style="170" customWidth="1"/>
    <col min="8176" max="8177" width="7.5703125" style="170" customWidth="1"/>
    <col min="8178" max="8179" width="34.140625" style="170" customWidth="1"/>
    <col min="8180" max="8180" width="8.5703125" style="170" customWidth="1"/>
    <col min="8181" max="8181" width="7.5703125" style="170" customWidth="1"/>
    <col min="8182" max="8182" width="8.5703125" style="170" customWidth="1"/>
    <col min="8183" max="8183" width="8.42578125" style="170" customWidth="1"/>
    <col min="8184" max="8184" width="8" style="170" customWidth="1"/>
    <col min="8185" max="8186" width="10.140625" style="170" customWidth="1"/>
    <col min="8187" max="8187" width="10" style="170" customWidth="1"/>
    <col min="8188" max="8188" width="0" style="170" hidden="1" customWidth="1"/>
    <col min="8189" max="8190" width="9.28515625" style="170" customWidth="1"/>
    <col min="8191" max="8194" width="9.140625" style="170" customWidth="1"/>
    <col min="8195" max="8195" width="14.5703125" style="170" bestFit="1" customWidth="1"/>
    <col min="8196" max="8430" width="9.140625" style="170"/>
    <col min="8431" max="8431" width="8" style="170" customWidth="1"/>
    <col min="8432" max="8433" width="7.5703125" style="170" customWidth="1"/>
    <col min="8434" max="8435" width="34.140625" style="170" customWidth="1"/>
    <col min="8436" max="8436" width="8.5703125" style="170" customWidth="1"/>
    <col min="8437" max="8437" width="7.5703125" style="170" customWidth="1"/>
    <col min="8438" max="8438" width="8.5703125" style="170" customWidth="1"/>
    <col min="8439" max="8439" width="8.42578125" style="170" customWidth="1"/>
    <col min="8440" max="8440" width="8" style="170" customWidth="1"/>
    <col min="8441" max="8442" width="10.140625" style="170" customWidth="1"/>
    <col min="8443" max="8443" width="10" style="170" customWidth="1"/>
    <col min="8444" max="8444" width="0" style="170" hidden="1" customWidth="1"/>
    <col min="8445" max="8446" width="9.28515625" style="170" customWidth="1"/>
    <col min="8447" max="8450" width="9.140625" style="170" customWidth="1"/>
    <col min="8451" max="8451" width="14.5703125" style="170" bestFit="1" customWidth="1"/>
    <col min="8452" max="8686" width="9.140625" style="170"/>
    <col min="8687" max="8687" width="8" style="170" customWidth="1"/>
    <col min="8688" max="8689" width="7.5703125" style="170" customWidth="1"/>
    <col min="8690" max="8691" width="34.140625" style="170" customWidth="1"/>
    <col min="8692" max="8692" width="8.5703125" style="170" customWidth="1"/>
    <col min="8693" max="8693" width="7.5703125" style="170" customWidth="1"/>
    <col min="8694" max="8694" width="8.5703125" style="170" customWidth="1"/>
    <col min="8695" max="8695" width="8.42578125" style="170" customWidth="1"/>
    <col min="8696" max="8696" width="8" style="170" customWidth="1"/>
    <col min="8697" max="8698" width="10.140625" style="170" customWidth="1"/>
    <col min="8699" max="8699" width="10" style="170" customWidth="1"/>
    <col min="8700" max="8700" width="0" style="170" hidden="1" customWidth="1"/>
    <col min="8701" max="8702" width="9.28515625" style="170" customWidth="1"/>
    <col min="8703" max="8706" width="9.140625" style="170" customWidth="1"/>
    <col min="8707" max="8707" width="14.5703125" style="170" bestFit="1" customWidth="1"/>
    <col min="8708" max="8942" width="9.140625" style="170"/>
    <col min="8943" max="8943" width="8" style="170" customWidth="1"/>
    <col min="8944" max="8945" width="7.5703125" style="170" customWidth="1"/>
    <col min="8946" max="8947" width="34.140625" style="170" customWidth="1"/>
    <col min="8948" max="8948" width="8.5703125" style="170" customWidth="1"/>
    <col min="8949" max="8949" width="7.5703125" style="170" customWidth="1"/>
    <col min="8950" max="8950" width="8.5703125" style="170" customWidth="1"/>
    <col min="8951" max="8951" width="8.42578125" style="170" customWidth="1"/>
    <col min="8952" max="8952" width="8" style="170" customWidth="1"/>
    <col min="8953" max="8954" width="10.140625" style="170" customWidth="1"/>
    <col min="8955" max="8955" width="10" style="170" customWidth="1"/>
    <col min="8956" max="8956" width="0" style="170" hidden="1" customWidth="1"/>
    <col min="8957" max="8958" width="9.28515625" style="170" customWidth="1"/>
    <col min="8959" max="8962" width="9.140625" style="170" customWidth="1"/>
    <col min="8963" max="8963" width="14.5703125" style="170" bestFit="1" customWidth="1"/>
    <col min="8964" max="9198" width="9.140625" style="170"/>
    <col min="9199" max="9199" width="8" style="170" customWidth="1"/>
    <col min="9200" max="9201" width="7.5703125" style="170" customWidth="1"/>
    <col min="9202" max="9203" width="34.140625" style="170" customWidth="1"/>
    <col min="9204" max="9204" width="8.5703125" style="170" customWidth="1"/>
    <col min="9205" max="9205" width="7.5703125" style="170" customWidth="1"/>
    <col min="9206" max="9206" width="8.5703125" style="170" customWidth="1"/>
    <col min="9207" max="9207" width="8.42578125" style="170" customWidth="1"/>
    <col min="9208" max="9208" width="8" style="170" customWidth="1"/>
    <col min="9209" max="9210" width="10.140625" style="170" customWidth="1"/>
    <col min="9211" max="9211" width="10" style="170" customWidth="1"/>
    <col min="9212" max="9212" width="0" style="170" hidden="1" customWidth="1"/>
    <col min="9213" max="9214" width="9.28515625" style="170" customWidth="1"/>
    <col min="9215" max="9218" width="9.140625" style="170" customWidth="1"/>
    <col min="9219" max="9219" width="14.5703125" style="170" bestFit="1" customWidth="1"/>
    <col min="9220" max="9454" width="9.140625" style="170"/>
    <col min="9455" max="9455" width="8" style="170" customWidth="1"/>
    <col min="9456" max="9457" width="7.5703125" style="170" customWidth="1"/>
    <col min="9458" max="9459" width="34.140625" style="170" customWidth="1"/>
    <col min="9460" max="9460" width="8.5703125" style="170" customWidth="1"/>
    <col min="9461" max="9461" width="7.5703125" style="170" customWidth="1"/>
    <col min="9462" max="9462" width="8.5703125" style="170" customWidth="1"/>
    <col min="9463" max="9463" width="8.42578125" style="170" customWidth="1"/>
    <col min="9464" max="9464" width="8" style="170" customWidth="1"/>
    <col min="9465" max="9466" width="10.140625" style="170" customWidth="1"/>
    <col min="9467" max="9467" width="10" style="170" customWidth="1"/>
    <col min="9468" max="9468" width="0" style="170" hidden="1" customWidth="1"/>
    <col min="9469" max="9470" width="9.28515625" style="170" customWidth="1"/>
    <col min="9471" max="9474" width="9.140625" style="170" customWidth="1"/>
    <col min="9475" max="9475" width="14.5703125" style="170" bestFit="1" customWidth="1"/>
    <col min="9476" max="9710" width="9.140625" style="170"/>
    <col min="9711" max="9711" width="8" style="170" customWidth="1"/>
    <col min="9712" max="9713" width="7.5703125" style="170" customWidth="1"/>
    <col min="9714" max="9715" width="34.140625" style="170" customWidth="1"/>
    <col min="9716" max="9716" width="8.5703125" style="170" customWidth="1"/>
    <col min="9717" max="9717" width="7.5703125" style="170" customWidth="1"/>
    <col min="9718" max="9718" width="8.5703125" style="170" customWidth="1"/>
    <col min="9719" max="9719" width="8.42578125" style="170" customWidth="1"/>
    <col min="9720" max="9720" width="8" style="170" customWidth="1"/>
    <col min="9721" max="9722" width="10.140625" style="170" customWidth="1"/>
    <col min="9723" max="9723" width="10" style="170" customWidth="1"/>
    <col min="9724" max="9724" width="0" style="170" hidden="1" customWidth="1"/>
    <col min="9725" max="9726" width="9.28515625" style="170" customWidth="1"/>
    <col min="9727" max="9730" width="9.140625" style="170" customWidth="1"/>
    <col min="9731" max="9731" width="14.5703125" style="170" bestFit="1" customWidth="1"/>
    <col min="9732" max="9966" width="9.140625" style="170"/>
    <col min="9967" max="9967" width="8" style="170" customWidth="1"/>
    <col min="9968" max="9969" width="7.5703125" style="170" customWidth="1"/>
    <col min="9970" max="9971" width="34.140625" style="170" customWidth="1"/>
    <col min="9972" max="9972" width="8.5703125" style="170" customWidth="1"/>
    <col min="9973" max="9973" width="7.5703125" style="170" customWidth="1"/>
    <col min="9974" max="9974" width="8.5703125" style="170" customWidth="1"/>
    <col min="9975" max="9975" width="8.42578125" style="170" customWidth="1"/>
    <col min="9976" max="9976" width="8" style="170" customWidth="1"/>
    <col min="9977" max="9978" width="10.140625" style="170" customWidth="1"/>
    <col min="9979" max="9979" width="10" style="170" customWidth="1"/>
    <col min="9980" max="9980" width="0" style="170" hidden="1" customWidth="1"/>
    <col min="9981" max="9982" width="9.28515625" style="170" customWidth="1"/>
    <col min="9983" max="9986" width="9.140625" style="170" customWidth="1"/>
    <col min="9987" max="9987" width="14.5703125" style="170" bestFit="1" customWidth="1"/>
    <col min="9988" max="10222" width="9.140625" style="170"/>
    <col min="10223" max="10223" width="8" style="170" customWidth="1"/>
    <col min="10224" max="10225" width="7.5703125" style="170" customWidth="1"/>
    <col min="10226" max="10227" width="34.140625" style="170" customWidth="1"/>
    <col min="10228" max="10228" width="8.5703125" style="170" customWidth="1"/>
    <col min="10229" max="10229" width="7.5703125" style="170" customWidth="1"/>
    <col min="10230" max="10230" width="8.5703125" style="170" customWidth="1"/>
    <col min="10231" max="10231" width="8.42578125" style="170" customWidth="1"/>
    <col min="10232" max="10232" width="8" style="170" customWidth="1"/>
    <col min="10233" max="10234" width="10.140625" style="170" customWidth="1"/>
    <col min="10235" max="10235" width="10" style="170" customWidth="1"/>
    <col min="10236" max="10236" width="0" style="170" hidden="1" customWidth="1"/>
    <col min="10237" max="10238" width="9.28515625" style="170" customWidth="1"/>
    <col min="10239" max="10242" width="9.140625" style="170" customWidth="1"/>
    <col min="10243" max="10243" width="14.5703125" style="170" bestFit="1" customWidth="1"/>
    <col min="10244" max="10478" width="9.140625" style="170"/>
    <col min="10479" max="10479" width="8" style="170" customWidth="1"/>
    <col min="10480" max="10481" width="7.5703125" style="170" customWidth="1"/>
    <col min="10482" max="10483" width="34.140625" style="170" customWidth="1"/>
    <col min="10484" max="10484" width="8.5703125" style="170" customWidth="1"/>
    <col min="10485" max="10485" width="7.5703125" style="170" customWidth="1"/>
    <col min="10486" max="10486" width="8.5703125" style="170" customWidth="1"/>
    <col min="10487" max="10487" width="8.42578125" style="170" customWidth="1"/>
    <col min="10488" max="10488" width="8" style="170" customWidth="1"/>
    <col min="10489" max="10490" width="10.140625" style="170" customWidth="1"/>
    <col min="10491" max="10491" width="10" style="170" customWidth="1"/>
    <col min="10492" max="10492" width="0" style="170" hidden="1" customWidth="1"/>
    <col min="10493" max="10494" width="9.28515625" style="170" customWidth="1"/>
    <col min="10495" max="10498" width="9.140625" style="170" customWidth="1"/>
    <col min="10499" max="10499" width="14.5703125" style="170" bestFit="1" customWidth="1"/>
    <col min="10500" max="10734" width="9.140625" style="170"/>
    <col min="10735" max="10735" width="8" style="170" customWidth="1"/>
    <col min="10736" max="10737" width="7.5703125" style="170" customWidth="1"/>
    <col min="10738" max="10739" width="34.140625" style="170" customWidth="1"/>
    <col min="10740" max="10740" width="8.5703125" style="170" customWidth="1"/>
    <col min="10741" max="10741" width="7.5703125" style="170" customWidth="1"/>
    <col min="10742" max="10742" width="8.5703125" style="170" customWidth="1"/>
    <col min="10743" max="10743" width="8.42578125" style="170" customWidth="1"/>
    <col min="10744" max="10744" width="8" style="170" customWidth="1"/>
    <col min="10745" max="10746" width="10.140625" style="170" customWidth="1"/>
    <col min="10747" max="10747" width="10" style="170" customWidth="1"/>
    <col min="10748" max="10748" width="0" style="170" hidden="1" customWidth="1"/>
    <col min="10749" max="10750" width="9.28515625" style="170" customWidth="1"/>
    <col min="10751" max="10754" width="9.140625" style="170" customWidth="1"/>
    <col min="10755" max="10755" width="14.5703125" style="170" bestFit="1" customWidth="1"/>
    <col min="10756" max="10990" width="9.140625" style="170"/>
    <col min="10991" max="10991" width="8" style="170" customWidth="1"/>
    <col min="10992" max="10993" width="7.5703125" style="170" customWidth="1"/>
    <col min="10994" max="10995" width="34.140625" style="170" customWidth="1"/>
    <col min="10996" max="10996" width="8.5703125" style="170" customWidth="1"/>
    <col min="10997" max="10997" width="7.5703125" style="170" customWidth="1"/>
    <col min="10998" max="10998" width="8.5703125" style="170" customWidth="1"/>
    <col min="10999" max="10999" width="8.42578125" style="170" customWidth="1"/>
    <col min="11000" max="11000" width="8" style="170" customWidth="1"/>
    <col min="11001" max="11002" width="10.140625" style="170" customWidth="1"/>
    <col min="11003" max="11003" width="10" style="170" customWidth="1"/>
    <col min="11004" max="11004" width="0" style="170" hidden="1" customWidth="1"/>
    <col min="11005" max="11006" width="9.28515625" style="170" customWidth="1"/>
    <col min="11007" max="11010" width="9.140625" style="170" customWidth="1"/>
    <col min="11011" max="11011" width="14.5703125" style="170" bestFit="1" customWidth="1"/>
    <col min="11012" max="11246" width="9.140625" style="170"/>
    <col min="11247" max="11247" width="8" style="170" customWidth="1"/>
    <col min="11248" max="11249" width="7.5703125" style="170" customWidth="1"/>
    <col min="11250" max="11251" width="34.140625" style="170" customWidth="1"/>
    <col min="11252" max="11252" width="8.5703125" style="170" customWidth="1"/>
    <col min="11253" max="11253" width="7.5703125" style="170" customWidth="1"/>
    <col min="11254" max="11254" width="8.5703125" style="170" customWidth="1"/>
    <col min="11255" max="11255" width="8.42578125" style="170" customWidth="1"/>
    <col min="11256" max="11256" width="8" style="170" customWidth="1"/>
    <col min="11257" max="11258" width="10.140625" style="170" customWidth="1"/>
    <col min="11259" max="11259" width="10" style="170" customWidth="1"/>
    <col min="11260" max="11260" width="0" style="170" hidden="1" customWidth="1"/>
    <col min="11261" max="11262" width="9.28515625" style="170" customWidth="1"/>
    <col min="11263" max="11266" width="9.140625" style="170" customWidth="1"/>
    <col min="11267" max="11267" width="14.5703125" style="170" bestFit="1" customWidth="1"/>
    <col min="11268" max="11502" width="9.140625" style="170"/>
    <col min="11503" max="11503" width="8" style="170" customWidth="1"/>
    <col min="11504" max="11505" width="7.5703125" style="170" customWidth="1"/>
    <col min="11506" max="11507" width="34.140625" style="170" customWidth="1"/>
    <col min="11508" max="11508" width="8.5703125" style="170" customWidth="1"/>
    <col min="11509" max="11509" width="7.5703125" style="170" customWidth="1"/>
    <col min="11510" max="11510" width="8.5703125" style="170" customWidth="1"/>
    <col min="11511" max="11511" width="8.42578125" style="170" customWidth="1"/>
    <col min="11512" max="11512" width="8" style="170" customWidth="1"/>
    <col min="11513" max="11514" width="10.140625" style="170" customWidth="1"/>
    <col min="11515" max="11515" width="10" style="170" customWidth="1"/>
    <col min="11516" max="11516" width="0" style="170" hidden="1" customWidth="1"/>
    <col min="11517" max="11518" width="9.28515625" style="170" customWidth="1"/>
    <col min="11519" max="11522" width="9.140625" style="170" customWidth="1"/>
    <col min="11523" max="11523" width="14.5703125" style="170" bestFit="1" customWidth="1"/>
    <col min="11524" max="11758" width="9.140625" style="170"/>
    <col min="11759" max="11759" width="8" style="170" customWidth="1"/>
    <col min="11760" max="11761" width="7.5703125" style="170" customWidth="1"/>
    <col min="11762" max="11763" width="34.140625" style="170" customWidth="1"/>
    <col min="11764" max="11764" width="8.5703125" style="170" customWidth="1"/>
    <col min="11765" max="11765" width="7.5703125" style="170" customWidth="1"/>
    <col min="11766" max="11766" width="8.5703125" style="170" customWidth="1"/>
    <col min="11767" max="11767" width="8.42578125" style="170" customWidth="1"/>
    <col min="11768" max="11768" width="8" style="170" customWidth="1"/>
    <col min="11769" max="11770" width="10.140625" style="170" customWidth="1"/>
    <col min="11771" max="11771" width="10" style="170" customWidth="1"/>
    <col min="11772" max="11772" width="0" style="170" hidden="1" customWidth="1"/>
    <col min="11773" max="11774" width="9.28515625" style="170" customWidth="1"/>
    <col min="11775" max="11778" width="9.140625" style="170" customWidth="1"/>
    <col min="11779" max="11779" width="14.5703125" style="170" bestFit="1" customWidth="1"/>
    <col min="11780" max="12014" width="9.140625" style="170"/>
    <col min="12015" max="12015" width="8" style="170" customWidth="1"/>
    <col min="12016" max="12017" width="7.5703125" style="170" customWidth="1"/>
    <col min="12018" max="12019" width="34.140625" style="170" customWidth="1"/>
    <col min="12020" max="12020" width="8.5703125" style="170" customWidth="1"/>
    <col min="12021" max="12021" width="7.5703125" style="170" customWidth="1"/>
    <col min="12022" max="12022" width="8.5703125" style="170" customWidth="1"/>
    <col min="12023" max="12023" width="8.42578125" style="170" customWidth="1"/>
    <col min="12024" max="12024" width="8" style="170" customWidth="1"/>
    <col min="12025" max="12026" width="10.140625" style="170" customWidth="1"/>
    <col min="12027" max="12027" width="10" style="170" customWidth="1"/>
    <col min="12028" max="12028" width="0" style="170" hidden="1" customWidth="1"/>
    <col min="12029" max="12030" width="9.28515625" style="170" customWidth="1"/>
    <col min="12031" max="12034" width="9.140625" style="170" customWidth="1"/>
    <col min="12035" max="12035" width="14.5703125" style="170" bestFit="1" customWidth="1"/>
    <col min="12036" max="12270" width="9.140625" style="170"/>
    <col min="12271" max="12271" width="8" style="170" customWidth="1"/>
    <col min="12272" max="12273" width="7.5703125" style="170" customWidth="1"/>
    <col min="12274" max="12275" width="34.140625" style="170" customWidth="1"/>
    <col min="12276" max="12276" width="8.5703125" style="170" customWidth="1"/>
    <col min="12277" max="12277" width="7.5703125" style="170" customWidth="1"/>
    <col min="12278" max="12278" width="8.5703125" style="170" customWidth="1"/>
    <col min="12279" max="12279" width="8.42578125" style="170" customWidth="1"/>
    <col min="12280" max="12280" width="8" style="170" customWidth="1"/>
    <col min="12281" max="12282" width="10.140625" style="170" customWidth="1"/>
    <col min="12283" max="12283" width="10" style="170" customWidth="1"/>
    <col min="12284" max="12284" width="0" style="170" hidden="1" customWidth="1"/>
    <col min="12285" max="12286" width="9.28515625" style="170" customWidth="1"/>
    <col min="12287" max="12290" width="9.140625" style="170" customWidth="1"/>
    <col min="12291" max="12291" width="14.5703125" style="170" bestFit="1" customWidth="1"/>
    <col min="12292" max="12526" width="9.140625" style="170"/>
    <col min="12527" max="12527" width="8" style="170" customWidth="1"/>
    <col min="12528" max="12529" width="7.5703125" style="170" customWidth="1"/>
    <col min="12530" max="12531" width="34.140625" style="170" customWidth="1"/>
    <col min="12532" max="12532" width="8.5703125" style="170" customWidth="1"/>
    <col min="12533" max="12533" width="7.5703125" style="170" customWidth="1"/>
    <col min="12534" max="12534" width="8.5703125" style="170" customWidth="1"/>
    <col min="12535" max="12535" width="8.42578125" style="170" customWidth="1"/>
    <col min="12536" max="12536" width="8" style="170" customWidth="1"/>
    <col min="12537" max="12538" width="10.140625" style="170" customWidth="1"/>
    <col min="12539" max="12539" width="10" style="170" customWidth="1"/>
    <col min="12540" max="12540" width="0" style="170" hidden="1" customWidth="1"/>
    <col min="12541" max="12542" width="9.28515625" style="170" customWidth="1"/>
    <col min="12543" max="12546" width="9.140625" style="170" customWidth="1"/>
    <col min="12547" max="12547" width="14.5703125" style="170" bestFit="1" customWidth="1"/>
    <col min="12548" max="12782" width="9.140625" style="170"/>
    <col min="12783" max="12783" width="8" style="170" customWidth="1"/>
    <col min="12784" max="12785" width="7.5703125" style="170" customWidth="1"/>
    <col min="12786" max="12787" width="34.140625" style="170" customWidth="1"/>
    <col min="12788" max="12788" width="8.5703125" style="170" customWidth="1"/>
    <col min="12789" max="12789" width="7.5703125" style="170" customWidth="1"/>
    <col min="12790" max="12790" width="8.5703125" style="170" customWidth="1"/>
    <col min="12791" max="12791" width="8.42578125" style="170" customWidth="1"/>
    <col min="12792" max="12792" width="8" style="170" customWidth="1"/>
    <col min="12793" max="12794" width="10.140625" style="170" customWidth="1"/>
    <col min="12795" max="12795" width="10" style="170" customWidth="1"/>
    <col min="12796" max="12796" width="0" style="170" hidden="1" customWidth="1"/>
    <col min="12797" max="12798" width="9.28515625" style="170" customWidth="1"/>
    <col min="12799" max="12802" width="9.140625" style="170" customWidth="1"/>
    <col min="12803" max="12803" width="14.5703125" style="170" bestFit="1" customWidth="1"/>
    <col min="12804" max="13038" width="9.140625" style="170"/>
    <col min="13039" max="13039" width="8" style="170" customWidth="1"/>
    <col min="13040" max="13041" width="7.5703125" style="170" customWidth="1"/>
    <col min="13042" max="13043" width="34.140625" style="170" customWidth="1"/>
    <col min="13044" max="13044" width="8.5703125" style="170" customWidth="1"/>
    <col min="13045" max="13045" width="7.5703125" style="170" customWidth="1"/>
    <col min="13046" max="13046" width="8.5703125" style="170" customWidth="1"/>
    <col min="13047" max="13047" width="8.42578125" style="170" customWidth="1"/>
    <col min="13048" max="13048" width="8" style="170" customWidth="1"/>
    <col min="13049" max="13050" width="10.140625" style="170" customWidth="1"/>
    <col min="13051" max="13051" width="10" style="170" customWidth="1"/>
    <col min="13052" max="13052" width="0" style="170" hidden="1" customWidth="1"/>
    <col min="13053" max="13054" width="9.28515625" style="170" customWidth="1"/>
    <col min="13055" max="13058" width="9.140625" style="170" customWidth="1"/>
    <col min="13059" max="13059" width="14.5703125" style="170" bestFit="1" customWidth="1"/>
    <col min="13060" max="13294" width="9.140625" style="170"/>
    <col min="13295" max="13295" width="8" style="170" customWidth="1"/>
    <col min="13296" max="13297" width="7.5703125" style="170" customWidth="1"/>
    <col min="13298" max="13299" width="34.140625" style="170" customWidth="1"/>
    <col min="13300" max="13300" width="8.5703125" style="170" customWidth="1"/>
    <col min="13301" max="13301" width="7.5703125" style="170" customWidth="1"/>
    <col min="13302" max="13302" width="8.5703125" style="170" customWidth="1"/>
    <col min="13303" max="13303" width="8.42578125" style="170" customWidth="1"/>
    <col min="13304" max="13304" width="8" style="170" customWidth="1"/>
    <col min="13305" max="13306" width="10.140625" style="170" customWidth="1"/>
    <col min="13307" max="13307" width="10" style="170" customWidth="1"/>
    <col min="13308" max="13308" width="0" style="170" hidden="1" customWidth="1"/>
    <col min="13309" max="13310" width="9.28515625" style="170" customWidth="1"/>
    <col min="13311" max="13314" width="9.140625" style="170" customWidth="1"/>
    <col min="13315" max="13315" width="14.5703125" style="170" bestFit="1" customWidth="1"/>
    <col min="13316" max="13550" width="9.140625" style="170"/>
    <col min="13551" max="13551" width="8" style="170" customWidth="1"/>
    <col min="13552" max="13553" width="7.5703125" style="170" customWidth="1"/>
    <col min="13554" max="13555" width="34.140625" style="170" customWidth="1"/>
    <col min="13556" max="13556" width="8.5703125" style="170" customWidth="1"/>
    <col min="13557" max="13557" width="7.5703125" style="170" customWidth="1"/>
    <col min="13558" max="13558" width="8.5703125" style="170" customWidth="1"/>
    <col min="13559" max="13559" width="8.42578125" style="170" customWidth="1"/>
    <col min="13560" max="13560" width="8" style="170" customWidth="1"/>
    <col min="13561" max="13562" width="10.140625" style="170" customWidth="1"/>
    <col min="13563" max="13563" width="10" style="170" customWidth="1"/>
    <col min="13564" max="13564" width="0" style="170" hidden="1" customWidth="1"/>
    <col min="13565" max="13566" width="9.28515625" style="170" customWidth="1"/>
    <col min="13567" max="13570" width="9.140625" style="170" customWidth="1"/>
    <col min="13571" max="13571" width="14.5703125" style="170" bestFit="1" customWidth="1"/>
    <col min="13572" max="13806" width="9.140625" style="170"/>
    <col min="13807" max="13807" width="8" style="170" customWidth="1"/>
    <col min="13808" max="13809" width="7.5703125" style="170" customWidth="1"/>
    <col min="13810" max="13811" width="34.140625" style="170" customWidth="1"/>
    <col min="13812" max="13812" width="8.5703125" style="170" customWidth="1"/>
    <col min="13813" max="13813" width="7.5703125" style="170" customWidth="1"/>
    <col min="13814" max="13814" width="8.5703125" style="170" customWidth="1"/>
    <col min="13815" max="13815" width="8.42578125" style="170" customWidth="1"/>
    <col min="13816" max="13816" width="8" style="170" customWidth="1"/>
    <col min="13817" max="13818" width="10.140625" style="170" customWidth="1"/>
    <col min="13819" max="13819" width="10" style="170" customWidth="1"/>
    <col min="13820" max="13820" width="0" style="170" hidden="1" customWidth="1"/>
    <col min="13821" max="13822" width="9.28515625" style="170" customWidth="1"/>
    <col min="13823" max="13826" width="9.140625" style="170" customWidth="1"/>
    <col min="13827" max="13827" width="14.5703125" style="170" bestFit="1" customWidth="1"/>
    <col min="13828" max="14062" width="9.140625" style="170"/>
    <col min="14063" max="14063" width="8" style="170" customWidth="1"/>
    <col min="14064" max="14065" width="7.5703125" style="170" customWidth="1"/>
    <col min="14066" max="14067" width="34.140625" style="170" customWidth="1"/>
    <col min="14068" max="14068" width="8.5703125" style="170" customWidth="1"/>
    <col min="14069" max="14069" width="7.5703125" style="170" customWidth="1"/>
    <col min="14070" max="14070" width="8.5703125" style="170" customWidth="1"/>
    <col min="14071" max="14071" width="8.42578125" style="170" customWidth="1"/>
    <col min="14072" max="14072" width="8" style="170" customWidth="1"/>
    <col min="14073" max="14074" width="10.140625" style="170" customWidth="1"/>
    <col min="14075" max="14075" width="10" style="170" customWidth="1"/>
    <col min="14076" max="14076" width="0" style="170" hidden="1" customWidth="1"/>
    <col min="14077" max="14078" width="9.28515625" style="170" customWidth="1"/>
    <col min="14079" max="14082" width="9.140625" style="170" customWidth="1"/>
    <col min="14083" max="14083" width="14.5703125" style="170" bestFit="1" customWidth="1"/>
    <col min="14084" max="14318" width="9.140625" style="170"/>
    <col min="14319" max="14319" width="8" style="170" customWidth="1"/>
    <col min="14320" max="14321" width="7.5703125" style="170" customWidth="1"/>
    <col min="14322" max="14323" width="34.140625" style="170" customWidth="1"/>
    <col min="14324" max="14324" width="8.5703125" style="170" customWidth="1"/>
    <col min="14325" max="14325" width="7.5703125" style="170" customWidth="1"/>
    <col min="14326" max="14326" width="8.5703125" style="170" customWidth="1"/>
    <col min="14327" max="14327" width="8.42578125" style="170" customWidth="1"/>
    <col min="14328" max="14328" width="8" style="170" customWidth="1"/>
    <col min="14329" max="14330" width="10.140625" style="170" customWidth="1"/>
    <col min="14331" max="14331" width="10" style="170" customWidth="1"/>
    <col min="14332" max="14332" width="0" style="170" hidden="1" customWidth="1"/>
    <col min="14333" max="14334" width="9.28515625" style="170" customWidth="1"/>
    <col min="14335" max="14338" width="9.140625" style="170" customWidth="1"/>
    <col min="14339" max="14339" width="14.5703125" style="170" bestFit="1" customWidth="1"/>
    <col min="14340" max="14574" width="9.140625" style="170"/>
    <col min="14575" max="14575" width="8" style="170" customWidth="1"/>
    <col min="14576" max="14577" width="7.5703125" style="170" customWidth="1"/>
    <col min="14578" max="14579" width="34.140625" style="170" customWidth="1"/>
    <col min="14580" max="14580" width="8.5703125" style="170" customWidth="1"/>
    <col min="14581" max="14581" width="7.5703125" style="170" customWidth="1"/>
    <col min="14582" max="14582" width="8.5703125" style="170" customWidth="1"/>
    <col min="14583" max="14583" width="8.42578125" style="170" customWidth="1"/>
    <col min="14584" max="14584" width="8" style="170" customWidth="1"/>
    <col min="14585" max="14586" width="10.140625" style="170" customWidth="1"/>
    <col min="14587" max="14587" width="10" style="170" customWidth="1"/>
    <col min="14588" max="14588" width="0" style="170" hidden="1" customWidth="1"/>
    <col min="14589" max="14590" width="9.28515625" style="170" customWidth="1"/>
    <col min="14591" max="14594" width="9.140625" style="170" customWidth="1"/>
    <col min="14595" max="14595" width="14.5703125" style="170" bestFit="1" customWidth="1"/>
    <col min="14596" max="14830" width="9.140625" style="170"/>
    <col min="14831" max="14831" width="8" style="170" customWidth="1"/>
    <col min="14832" max="14833" width="7.5703125" style="170" customWidth="1"/>
    <col min="14834" max="14835" width="34.140625" style="170" customWidth="1"/>
    <col min="14836" max="14836" width="8.5703125" style="170" customWidth="1"/>
    <col min="14837" max="14837" width="7.5703125" style="170" customWidth="1"/>
    <col min="14838" max="14838" width="8.5703125" style="170" customWidth="1"/>
    <col min="14839" max="14839" width="8.42578125" style="170" customWidth="1"/>
    <col min="14840" max="14840" width="8" style="170" customWidth="1"/>
    <col min="14841" max="14842" width="10.140625" style="170" customWidth="1"/>
    <col min="14843" max="14843" width="10" style="170" customWidth="1"/>
    <col min="14844" max="14844" width="0" style="170" hidden="1" customWidth="1"/>
    <col min="14845" max="14846" width="9.28515625" style="170" customWidth="1"/>
    <col min="14847" max="14850" width="9.140625" style="170" customWidth="1"/>
    <col min="14851" max="14851" width="14.5703125" style="170" bestFit="1" customWidth="1"/>
    <col min="14852" max="15086" width="9.140625" style="170"/>
    <col min="15087" max="15087" width="8" style="170" customWidth="1"/>
    <col min="15088" max="15089" width="7.5703125" style="170" customWidth="1"/>
    <col min="15090" max="15091" width="34.140625" style="170" customWidth="1"/>
    <col min="15092" max="15092" width="8.5703125" style="170" customWidth="1"/>
    <col min="15093" max="15093" width="7.5703125" style="170" customWidth="1"/>
    <col min="15094" max="15094" width="8.5703125" style="170" customWidth="1"/>
    <col min="15095" max="15095" width="8.42578125" style="170" customWidth="1"/>
    <col min="15096" max="15096" width="8" style="170" customWidth="1"/>
    <col min="15097" max="15098" width="10.140625" style="170" customWidth="1"/>
    <col min="15099" max="15099" width="10" style="170" customWidth="1"/>
    <col min="15100" max="15100" width="0" style="170" hidden="1" customWidth="1"/>
    <col min="15101" max="15102" width="9.28515625" style="170" customWidth="1"/>
    <col min="15103" max="15106" width="9.140625" style="170" customWidth="1"/>
    <col min="15107" max="15107" width="14.5703125" style="170" bestFit="1" customWidth="1"/>
    <col min="15108" max="15342" width="9.140625" style="170"/>
    <col min="15343" max="15343" width="8" style="170" customWidth="1"/>
    <col min="15344" max="15345" width="7.5703125" style="170" customWidth="1"/>
    <col min="15346" max="15347" width="34.140625" style="170" customWidth="1"/>
    <col min="15348" max="15348" width="8.5703125" style="170" customWidth="1"/>
    <col min="15349" max="15349" width="7.5703125" style="170" customWidth="1"/>
    <col min="15350" max="15350" width="8.5703125" style="170" customWidth="1"/>
    <col min="15351" max="15351" width="8.42578125" style="170" customWidth="1"/>
    <col min="15352" max="15352" width="8" style="170" customWidth="1"/>
    <col min="15353" max="15354" width="10.140625" style="170" customWidth="1"/>
    <col min="15355" max="15355" width="10" style="170" customWidth="1"/>
    <col min="15356" max="15356" width="0" style="170" hidden="1" customWidth="1"/>
    <col min="15357" max="15358" width="9.28515625" style="170" customWidth="1"/>
    <col min="15359" max="15362" width="9.140625" style="170" customWidth="1"/>
    <col min="15363" max="15363" width="14.5703125" style="170" bestFit="1" customWidth="1"/>
    <col min="15364" max="15598" width="9.140625" style="170"/>
    <col min="15599" max="15599" width="8" style="170" customWidth="1"/>
    <col min="15600" max="15601" width="7.5703125" style="170" customWidth="1"/>
    <col min="15602" max="15603" width="34.140625" style="170" customWidth="1"/>
    <col min="15604" max="15604" width="8.5703125" style="170" customWidth="1"/>
    <col min="15605" max="15605" width="7.5703125" style="170" customWidth="1"/>
    <col min="15606" max="15606" width="8.5703125" style="170" customWidth="1"/>
    <col min="15607" max="15607" width="8.42578125" style="170" customWidth="1"/>
    <col min="15608" max="15608" width="8" style="170" customWidth="1"/>
    <col min="15609" max="15610" width="10.140625" style="170" customWidth="1"/>
    <col min="15611" max="15611" width="10" style="170" customWidth="1"/>
    <col min="15612" max="15612" width="0" style="170" hidden="1" customWidth="1"/>
    <col min="15613" max="15614" width="9.28515625" style="170" customWidth="1"/>
    <col min="15615" max="15618" width="9.140625" style="170" customWidth="1"/>
    <col min="15619" max="15619" width="14.5703125" style="170" bestFit="1" customWidth="1"/>
    <col min="15620" max="15854" width="9.140625" style="170"/>
    <col min="15855" max="15855" width="8" style="170" customWidth="1"/>
    <col min="15856" max="15857" width="7.5703125" style="170" customWidth="1"/>
    <col min="15858" max="15859" width="34.140625" style="170" customWidth="1"/>
    <col min="15860" max="15860" width="8.5703125" style="170" customWidth="1"/>
    <col min="15861" max="15861" width="7.5703125" style="170" customWidth="1"/>
    <col min="15862" max="15862" width="8.5703125" style="170" customWidth="1"/>
    <col min="15863" max="15863" width="8.42578125" style="170" customWidth="1"/>
    <col min="15864" max="15864" width="8" style="170" customWidth="1"/>
    <col min="15865" max="15866" width="10.140625" style="170" customWidth="1"/>
    <col min="15867" max="15867" width="10" style="170" customWidth="1"/>
    <col min="15868" max="15868" width="0" style="170" hidden="1" customWidth="1"/>
    <col min="15869" max="15870" width="9.28515625" style="170" customWidth="1"/>
    <col min="15871" max="15874" width="9.140625" style="170" customWidth="1"/>
    <col min="15875" max="15875" width="14.5703125" style="170" bestFit="1" customWidth="1"/>
    <col min="15876" max="16110" width="9.140625" style="170"/>
    <col min="16111" max="16111" width="8" style="170" customWidth="1"/>
    <col min="16112" max="16113" width="7.5703125" style="170" customWidth="1"/>
    <col min="16114" max="16115" width="34.140625" style="170" customWidth="1"/>
    <col min="16116" max="16116" width="8.5703125" style="170" customWidth="1"/>
    <col min="16117" max="16117" width="7.5703125" style="170" customWidth="1"/>
    <col min="16118" max="16118" width="8.5703125" style="170" customWidth="1"/>
    <col min="16119" max="16119" width="8.42578125" style="170" customWidth="1"/>
    <col min="16120" max="16120" width="8" style="170" customWidth="1"/>
    <col min="16121" max="16122" width="10.140625" style="170" customWidth="1"/>
    <col min="16123" max="16123" width="10" style="170" customWidth="1"/>
    <col min="16124" max="16124" width="0" style="170" hidden="1" customWidth="1"/>
    <col min="16125" max="16126" width="9.28515625" style="170" customWidth="1"/>
    <col min="16127" max="16130" width="9.140625" style="170" customWidth="1"/>
    <col min="16131" max="16131" width="14.5703125" style="170" bestFit="1" customWidth="1"/>
    <col min="16132" max="16384" width="9.140625" style="170"/>
  </cols>
  <sheetData>
    <row r="1" spans="1:16" ht="15.95" customHeight="1">
      <c r="B1" s="1443" t="s">
        <v>335</v>
      </c>
      <c r="C1" s="1443"/>
      <c r="D1" s="1443"/>
      <c r="E1" s="1443"/>
      <c r="F1" s="1443"/>
      <c r="G1" s="1443"/>
      <c r="H1" s="1443"/>
      <c r="I1" s="1443"/>
      <c r="J1" s="1443"/>
      <c r="K1" s="1443"/>
      <c r="L1" s="1443"/>
      <c r="M1" s="1443"/>
      <c r="N1" s="1443"/>
    </row>
    <row r="2" spans="1:16" ht="15.95" customHeight="1">
      <c r="B2" s="1443" t="s">
        <v>524</v>
      </c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</row>
    <row r="3" spans="1:16" ht="15.95" customHeight="1">
      <c r="B3" s="1444" t="s">
        <v>336</v>
      </c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</row>
    <row r="4" spans="1:16" ht="15.95" customHeight="1">
      <c r="B4" s="1393" t="str">
        <f>'Изоляция для СФТК'!A5</f>
        <v xml:space="preserve"> от 1 мая 2017</v>
      </c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285"/>
    </row>
    <row r="5" spans="1:16" s="314" customFormat="1" ht="15.95" customHeight="1">
      <c r="A5" s="786"/>
      <c r="B5" s="1445"/>
      <c r="C5" s="1445"/>
      <c r="D5" s="1445"/>
      <c r="E5" s="1445"/>
      <c r="F5" s="1445"/>
      <c r="G5" s="1445"/>
      <c r="H5" s="1445"/>
      <c r="I5" s="1445"/>
      <c r="J5" s="1445"/>
      <c r="K5" s="1445"/>
      <c r="L5" s="1445"/>
      <c r="M5" s="1445"/>
      <c r="N5" s="1445"/>
      <c r="O5" s="2"/>
    </row>
    <row r="6" spans="1:16" s="315" customFormat="1" ht="14.25" customHeight="1">
      <c r="A6" s="787"/>
      <c r="B6" s="1454" t="s">
        <v>1</v>
      </c>
      <c r="C6" s="1455"/>
      <c r="D6" s="1456"/>
      <c r="E6" s="1460" t="s">
        <v>2</v>
      </c>
      <c r="F6" s="1461"/>
      <c r="G6" s="1461"/>
      <c r="H6" s="1461"/>
      <c r="I6" s="1462"/>
      <c r="J6" s="1449" t="s">
        <v>3</v>
      </c>
      <c r="K6" s="1449" t="s">
        <v>4</v>
      </c>
      <c r="L6" s="1449" t="s">
        <v>5</v>
      </c>
      <c r="M6" s="1463" t="s">
        <v>70</v>
      </c>
      <c r="N6" s="1464"/>
      <c r="O6" s="2"/>
    </row>
    <row r="7" spans="1:16" s="315" customFormat="1" ht="28.5" customHeight="1">
      <c r="A7" s="787" t="s">
        <v>370</v>
      </c>
      <c r="B7" s="1457"/>
      <c r="C7" s="1458"/>
      <c r="D7" s="1459"/>
      <c r="E7" s="701" t="s">
        <v>6</v>
      </c>
      <c r="F7" s="701" t="s">
        <v>7</v>
      </c>
      <c r="G7" s="701" t="s">
        <v>337</v>
      </c>
      <c r="H7" s="701" t="s">
        <v>338</v>
      </c>
      <c r="I7" s="701" t="s">
        <v>339</v>
      </c>
      <c r="J7" s="1450"/>
      <c r="K7" s="1450"/>
      <c r="L7" s="1450"/>
      <c r="M7" s="316" t="s">
        <v>340</v>
      </c>
      <c r="N7" s="652" t="s">
        <v>341</v>
      </c>
      <c r="O7" s="102"/>
    </row>
    <row r="8" spans="1:16" s="315" customFormat="1" ht="18" customHeight="1">
      <c r="A8" s="787"/>
      <c r="B8" s="1440" t="s">
        <v>342</v>
      </c>
      <c r="C8" s="1441"/>
      <c r="D8" s="1441"/>
      <c r="E8" s="1441"/>
      <c r="F8" s="1441"/>
      <c r="G8" s="1441"/>
      <c r="H8" s="1441"/>
      <c r="I8" s="1441"/>
      <c r="J8" s="1441"/>
      <c r="K8" s="1441"/>
      <c r="L8" s="1441"/>
      <c r="M8" s="1441"/>
      <c r="N8" s="1442"/>
      <c r="O8" s="102"/>
    </row>
    <row r="9" spans="1:16" ht="14.1" customHeight="1">
      <c r="A9" s="788">
        <v>223421</v>
      </c>
      <c r="B9" s="1446" t="s">
        <v>390</v>
      </c>
      <c r="C9" s="1447"/>
      <c r="D9" s="1448"/>
      <c r="E9" s="317">
        <v>1000</v>
      </c>
      <c r="F9" s="318">
        <v>600</v>
      </c>
      <c r="G9" s="318">
        <v>5</v>
      </c>
      <c r="H9" s="319">
        <v>20</v>
      </c>
      <c r="I9" s="320"/>
      <c r="J9" s="321">
        <v>14</v>
      </c>
      <c r="K9" s="322">
        <v>8.4</v>
      </c>
      <c r="L9" s="322">
        <v>0.105</v>
      </c>
      <c r="M9" s="323">
        <f>N9*J9</f>
        <v>2905.14</v>
      </c>
      <c r="N9" s="361">
        <v>207.51</v>
      </c>
      <c r="O9" s="1130"/>
    </row>
    <row r="10" spans="1:16" ht="14.1" customHeight="1">
      <c r="A10" s="788">
        <v>223422</v>
      </c>
      <c r="B10" s="1446" t="s">
        <v>391</v>
      </c>
      <c r="C10" s="1447"/>
      <c r="D10" s="1448"/>
      <c r="E10" s="324">
        <v>1000</v>
      </c>
      <c r="F10" s="325">
        <v>600</v>
      </c>
      <c r="G10" s="325">
        <v>20</v>
      </c>
      <c r="H10" s="326">
        <v>35</v>
      </c>
      <c r="I10" s="327"/>
      <c r="J10" s="328">
        <v>6</v>
      </c>
      <c r="K10" s="329">
        <v>3.6</v>
      </c>
      <c r="L10" s="329">
        <v>9.9000000000000005E-2</v>
      </c>
      <c r="M10" s="330">
        <f t="shared" ref="M10:M16" si="0">N10*J10</f>
        <v>1319.94</v>
      </c>
      <c r="N10" s="368">
        <v>219.99</v>
      </c>
      <c r="O10" s="1130"/>
    </row>
    <row r="11" spans="1:16" ht="14.1" customHeight="1">
      <c r="A11" s="788">
        <v>223583</v>
      </c>
      <c r="B11" s="1446" t="s">
        <v>392</v>
      </c>
      <c r="C11" s="1447"/>
      <c r="D11" s="1448"/>
      <c r="E11" s="324">
        <v>1000</v>
      </c>
      <c r="F11" s="325">
        <v>600</v>
      </c>
      <c r="G11" s="325">
        <v>35</v>
      </c>
      <c r="H11" s="326">
        <v>50</v>
      </c>
      <c r="I11" s="331"/>
      <c r="J11" s="328">
        <v>4</v>
      </c>
      <c r="K11" s="329">
        <v>2.4</v>
      </c>
      <c r="L11" s="329">
        <v>0.10199999999999999</v>
      </c>
      <c r="M11" s="330">
        <f t="shared" si="0"/>
        <v>1406.16</v>
      </c>
      <c r="N11" s="368">
        <v>351.54</v>
      </c>
      <c r="O11" s="1130"/>
    </row>
    <row r="12" spans="1:16" ht="14.1" customHeight="1">
      <c r="A12" s="788">
        <v>223590</v>
      </c>
      <c r="B12" s="1446" t="s">
        <v>393</v>
      </c>
      <c r="C12" s="1447"/>
      <c r="D12" s="1448"/>
      <c r="E12" s="324">
        <v>1000</v>
      </c>
      <c r="F12" s="325">
        <v>600</v>
      </c>
      <c r="G12" s="325">
        <v>50</v>
      </c>
      <c r="H12" s="326">
        <v>65</v>
      </c>
      <c r="I12" s="327"/>
      <c r="J12" s="328">
        <v>2</v>
      </c>
      <c r="K12" s="329">
        <v>1.2</v>
      </c>
      <c r="L12" s="329">
        <v>6.9000000000000006E-2</v>
      </c>
      <c r="M12" s="330">
        <f>N12*J12</f>
        <v>1004.72</v>
      </c>
      <c r="N12" s="368">
        <v>502.36</v>
      </c>
      <c r="O12" s="1130"/>
    </row>
    <row r="13" spans="1:16" s="338" customFormat="1" ht="14.1" customHeight="1">
      <c r="A13" s="788">
        <v>224093</v>
      </c>
      <c r="B13" s="1446" t="s">
        <v>394</v>
      </c>
      <c r="C13" s="1447"/>
      <c r="D13" s="1448"/>
      <c r="E13" s="332">
        <v>1000</v>
      </c>
      <c r="F13" s="333">
        <v>600</v>
      </c>
      <c r="G13" s="333">
        <v>20</v>
      </c>
      <c r="H13" s="334">
        <v>35</v>
      </c>
      <c r="I13" s="335"/>
      <c r="J13" s="321">
        <v>10</v>
      </c>
      <c r="K13" s="322">
        <v>6</v>
      </c>
      <c r="L13" s="322">
        <v>0.16500000000000001</v>
      </c>
      <c r="M13" s="336">
        <f>N13*J13</f>
        <v>1473.7</v>
      </c>
      <c r="N13" s="361">
        <v>147.37</v>
      </c>
      <c r="O13" s="1130"/>
    </row>
    <row r="14" spans="1:16" s="338" customFormat="1" ht="14.1" customHeight="1">
      <c r="A14" s="788">
        <v>224094</v>
      </c>
      <c r="B14" s="1446" t="s">
        <v>395</v>
      </c>
      <c r="C14" s="1447"/>
      <c r="D14" s="1448"/>
      <c r="E14" s="339">
        <v>1000</v>
      </c>
      <c r="F14" s="340">
        <v>600</v>
      </c>
      <c r="G14" s="340">
        <v>35</v>
      </c>
      <c r="H14" s="341">
        <v>50</v>
      </c>
      <c r="I14" s="342"/>
      <c r="J14" s="328">
        <v>6</v>
      </c>
      <c r="K14" s="329">
        <v>3.6</v>
      </c>
      <c r="L14" s="329">
        <v>0.153</v>
      </c>
      <c r="M14" s="343">
        <f t="shared" si="0"/>
        <v>1320.06</v>
      </c>
      <c r="N14" s="368">
        <v>220.01</v>
      </c>
      <c r="O14" s="1130"/>
    </row>
    <row r="15" spans="1:16" s="338" customFormat="1" ht="14.1" customHeight="1">
      <c r="A15" s="788">
        <v>224096</v>
      </c>
      <c r="B15" s="1451" t="s">
        <v>396</v>
      </c>
      <c r="C15" s="1452"/>
      <c r="D15" s="1453"/>
      <c r="E15" s="339">
        <v>1000</v>
      </c>
      <c r="F15" s="340">
        <v>600</v>
      </c>
      <c r="G15" s="340">
        <v>50</v>
      </c>
      <c r="H15" s="341">
        <v>65</v>
      </c>
      <c r="I15" s="342"/>
      <c r="J15" s="328">
        <v>4</v>
      </c>
      <c r="K15" s="329">
        <v>3.6</v>
      </c>
      <c r="L15" s="329">
        <v>0.13800000000000001</v>
      </c>
      <c r="M15" s="1173">
        <f t="shared" si="0"/>
        <v>972.56</v>
      </c>
      <c r="N15" s="1175">
        <v>243.14</v>
      </c>
      <c r="O15" s="1174"/>
      <c r="P15" s="1130"/>
    </row>
    <row r="16" spans="1:16" s="338" customFormat="1" ht="14.1" customHeight="1">
      <c r="A16" s="788">
        <v>120357</v>
      </c>
      <c r="B16" s="1451" t="s">
        <v>397</v>
      </c>
      <c r="C16" s="1452"/>
      <c r="D16" s="1453"/>
      <c r="E16" s="344">
        <v>1000</v>
      </c>
      <c r="F16" s="345">
        <v>600</v>
      </c>
      <c r="G16" s="345">
        <v>65</v>
      </c>
      <c r="H16" s="346">
        <v>80</v>
      </c>
      <c r="I16" s="347"/>
      <c r="J16" s="348">
        <v>4</v>
      </c>
      <c r="K16" s="349">
        <v>2.4</v>
      </c>
      <c r="L16" s="349">
        <v>0.17399999999999999</v>
      </c>
      <c r="M16" s="1172">
        <f t="shared" si="0"/>
        <v>1267.52</v>
      </c>
      <c r="N16" s="1176">
        <v>316.88</v>
      </c>
      <c r="O16" s="1174"/>
      <c r="P16" s="1130"/>
    </row>
    <row r="17" spans="1:15" s="315" customFormat="1" ht="18" customHeight="1">
      <c r="A17" s="788"/>
      <c r="B17" s="1440" t="s">
        <v>343</v>
      </c>
      <c r="C17" s="1441"/>
      <c r="D17" s="1441"/>
      <c r="E17" s="1441"/>
      <c r="F17" s="1441"/>
      <c r="G17" s="1441"/>
      <c r="H17" s="1441"/>
      <c r="I17" s="1441"/>
      <c r="J17" s="1441"/>
      <c r="K17" s="1441"/>
      <c r="L17" s="1441"/>
      <c r="M17" s="1441"/>
      <c r="N17" s="1442"/>
      <c r="O17" s="1130"/>
    </row>
    <row r="18" spans="1:15" s="338" customFormat="1" ht="14.1" customHeight="1">
      <c r="A18" s="788">
        <v>223789</v>
      </c>
      <c r="B18" s="1446" t="s">
        <v>398</v>
      </c>
      <c r="C18" s="1447"/>
      <c r="D18" s="1448"/>
      <c r="E18" s="332">
        <v>1000</v>
      </c>
      <c r="F18" s="333">
        <v>200</v>
      </c>
      <c r="G18" s="351">
        <v>5</v>
      </c>
      <c r="H18" s="351">
        <v>25</v>
      </c>
      <c r="I18" s="334">
        <v>45</v>
      </c>
      <c r="J18" s="321">
        <v>18</v>
      </c>
      <c r="K18" s="322">
        <f>E18*F18*J18/1000000</f>
        <v>3.6</v>
      </c>
      <c r="L18" s="322">
        <v>0.09</v>
      </c>
      <c r="M18" s="531">
        <f t="shared" ref="M18:M23" si="1">N18*J18</f>
        <v>3146.7599999999998</v>
      </c>
      <c r="N18" s="361">
        <v>174.82</v>
      </c>
      <c r="O18" s="1130"/>
    </row>
    <row r="19" spans="1:15" s="355" customFormat="1" ht="14.1" customHeight="1">
      <c r="A19" s="804">
        <v>223791</v>
      </c>
      <c r="B19" s="1446" t="s">
        <v>399</v>
      </c>
      <c r="C19" s="1447"/>
      <c r="D19" s="1448"/>
      <c r="E19" s="530">
        <v>1000</v>
      </c>
      <c r="F19" s="529">
        <v>300</v>
      </c>
      <c r="G19" s="528">
        <v>5</v>
      </c>
      <c r="H19" s="528">
        <v>25</v>
      </c>
      <c r="I19" s="527">
        <v>45</v>
      </c>
      <c r="J19" s="526">
        <v>12</v>
      </c>
      <c r="K19" s="525">
        <f t="shared" ref="K19:K23" si="2">E19*F19*J19/1000000</f>
        <v>3.6</v>
      </c>
      <c r="L19" s="525">
        <v>0.09</v>
      </c>
      <c r="M19" s="524">
        <f t="shared" si="1"/>
        <v>2762.2799999999997</v>
      </c>
      <c r="N19" s="653">
        <v>230.19</v>
      </c>
      <c r="O19" s="1130"/>
    </row>
    <row r="20" spans="1:15" s="356" customFormat="1" ht="15.95" hidden="1" customHeight="1">
      <c r="A20" s="785"/>
      <c r="B20" s="1446" t="s">
        <v>400</v>
      </c>
      <c r="C20" s="1447"/>
      <c r="D20" s="1448"/>
      <c r="E20" s="523">
        <v>1000</v>
      </c>
      <c r="F20" s="522">
        <v>600</v>
      </c>
      <c r="G20" s="521">
        <v>5</v>
      </c>
      <c r="H20" s="521">
        <v>25</v>
      </c>
      <c r="I20" s="520">
        <v>45</v>
      </c>
      <c r="J20" s="519">
        <v>6</v>
      </c>
      <c r="K20" s="518">
        <f t="shared" si="2"/>
        <v>3.6</v>
      </c>
      <c r="L20" s="518">
        <v>0.09</v>
      </c>
      <c r="M20" s="517">
        <f t="shared" si="1"/>
        <v>0</v>
      </c>
      <c r="N20" s="654">
        <v>0</v>
      </c>
      <c r="O20" s="1130"/>
    </row>
    <row r="21" spans="1:15" s="726" customFormat="1" ht="14.1" customHeight="1">
      <c r="A21" s="789">
        <v>224279</v>
      </c>
      <c r="B21" s="1468" t="s">
        <v>401</v>
      </c>
      <c r="C21" s="1469"/>
      <c r="D21" s="1470"/>
      <c r="E21" s="357">
        <v>1000</v>
      </c>
      <c r="F21" s="358">
        <v>200</v>
      </c>
      <c r="G21" s="359">
        <v>20</v>
      </c>
      <c r="H21" s="359">
        <v>40</v>
      </c>
      <c r="I21" s="765">
        <v>60</v>
      </c>
      <c r="J21" s="580">
        <v>18</v>
      </c>
      <c r="K21" s="360">
        <f t="shared" si="2"/>
        <v>3.6</v>
      </c>
      <c r="L21" s="360">
        <v>0.14399999999999999</v>
      </c>
      <c r="M21" s="766">
        <f t="shared" si="1"/>
        <v>2414.5199999999995</v>
      </c>
      <c r="N21" s="361">
        <v>134.13999999999999</v>
      </c>
      <c r="O21" s="1130"/>
    </row>
    <row r="22" spans="1:15" s="338" customFormat="1" ht="17.25" customHeight="1">
      <c r="A22" s="789">
        <v>224282</v>
      </c>
      <c r="B22" s="1468" t="s">
        <v>402</v>
      </c>
      <c r="C22" s="1469"/>
      <c r="D22" s="1470"/>
      <c r="E22" s="767">
        <v>1000</v>
      </c>
      <c r="F22" s="768">
        <v>300</v>
      </c>
      <c r="G22" s="769">
        <v>20</v>
      </c>
      <c r="H22" s="769">
        <v>40</v>
      </c>
      <c r="I22" s="770">
        <v>60</v>
      </c>
      <c r="J22" s="771">
        <v>12</v>
      </c>
      <c r="K22" s="772">
        <f t="shared" si="2"/>
        <v>3.6</v>
      </c>
      <c r="L22" s="772">
        <v>0.14399999999999999</v>
      </c>
      <c r="M22" s="773">
        <f t="shared" si="1"/>
        <v>2230.8000000000002</v>
      </c>
      <c r="N22" s="653">
        <v>185.9</v>
      </c>
      <c r="O22" s="1130"/>
    </row>
    <row r="23" spans="1:15" s="356" customFormat="1" ht="15.95" hidden="1" customHeight="1">
      <c r="A23" s="785"/>
      <c r="B23" s="1446" t="s">
        <v>403</v>
      </c>
      <c r="C23" s="1447"/>
      <c r="D23" s="1448"/>
      <c r="E23" s="523">
        <v>1000</v>
      </c>
      <c r="F23" s="522">
        <v>600</v>
      </c>
      <c r="G23" s="521">
        <v>20</v>
      </c>
      <c r="H23" s="521">
        <v>40</v>
      </c>
      <c r="I23" s="520">
        <v>60</v>
      </c>
      <c r="J23" s="519">
        <v>6</v>
      </c>
      <c r="K23" s="518">
        <f t="shared" si="2"/>
        <v>3.6</v>
      </c>
      <c r="L23" s="518">
        <v>0.14399999999999999</v>
      </c>
      <c r="M23" s="517">
        <f t="shared" si="1"/>
        <v>0</v>
      </c>
      <c r="N23" s="654"/>
      <c r="O23" s="1130"/>
    </row>
    <row r="24" spans="1:15" ht="18" customHeight="1">
      <c r="B24" s="1465" t="s">
        <v>344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7"/>
      <c r="O24" s="1130"/>
    </row>
    <row r="25" spans="1:15" ht="14.1" customHeight="1">
      <c r="A25" s="788">
        <v>224363</v>
      </c>
      <c r="B25" s="1446" t="s">
        <v>404</v>
      </c>
      <c r="C25" s="1447"/>
      <c r="D25" s="1448"/>
      <c r="E25" s="332">
        <v>1000</v>
      </c>
      <c r="F25" s="333">
        <v>200</v>
      </c>
      <c r="G25" s="351">
        <v>5</v>
      </c>
      <c r="H25" s="334">
        <v>25</v>
      </c>
      <c r="I25" s="516"/>
      <c r="J25" s="321">
        <v>30</v>
      </c>
      <c r="K25" s="322">
        <v>3</v>
      </c>
      <c r="L25" s="322">
        <v>3.5000000000000003E-2</v>
      </c>
      <c r="M25" s="343">
        <f t="shared" ref="M25:M30" si="3">N25*J25</f>
        <v>3118.7999999999997</v>
      </c>
      <c r="N25" s="361">
        <v>103.96</v>
      </c>
      <c r="O25" s="1130"/>
    </row>
    <row r="26" spans="1:15" ht="14.1" customHeight="1">
      <c r="A26" s="788">
        <v>223730</v>
      </c>
      <c r="B26" s="1446" t="s">
        <v>405</v>
      </c>
      <c r="C26" s="1447"/>
      <c r="D26" s="1448"/>
      <c r="E26" s="339">
        <v>1000</v>
      </c>
      <c r="F26" s="340">
        <v>300</v>
      </c>
      <c r="G26" s="515">
        <v>5</v>
      </c>
      <c r="H26" s="514">
        <v>25</v>
      </c>
      <c r="I26" s="513"/>
      <c r="J26" s="328">
        <v>20</v>
      </c>
      <c r="K26" s="329">
        <v>3</v>
      </c>
      <c r="L26" s="329">
        <v>3.5000000000000003E-2</v>
      </c>
      <c r="M26" s="803">
        <f t="shared" si="3"/>
        <v>2494.7999999999997</v>
      </c>
      <c r="N26" s="368">
        <v>124.74</v>
      </c>
      <c r="O26" s="1130"/>
    </row>
    <row r="27" spans="1:15" ht="14.1" hidden="1" customHeight="1">
      <c r="A27" s="790"/>
      <c r="B27" s="1446" t="s">
        <v>406</v>
      </c>
      <c r="C27" s="1447"/>
      <c r="D27" s="1448"/>
      <c r="E27" s="512">
        <v>1000</v>
      </c>
      <c r="F27" s="511">
        <v>600</v>
      </c>
      <c r="G27" s="510">
        <v>5</v>
      </c>
      <c r="H27" s="509">
        <v>25</v>
      </c>
      <c r="I27" s="508"/>
      <c r="J27" s="507">
        <v>10</v>
      </c>
      <c r="K27" s="506">
        <v>3</v>
      </c>
      <c r="L27" s="506">
        <v>3.5000000000000003E-2</v>
      </c>
      <c r="M27" s="350">
        <f t="shared" si="3"/>
        <v>1383.6000000000001</v>
      </c>
      <c r="N27" s="655">
        <v>138.36000000000001</v>
      </c>
      <c r="O27" s="1130"/>
    </row>
    <row r="28" spans="1:15" ht="14.1" customHeight="1">
      <c r="A28" s="725">
        <v>225396</v>
      </c>
      <c r="B28" s="1446" t="s">
        <v>407</v>
      </c>
      <c r="C28" s="1447"/>
      <c r="D28" s="1448"/>
      <c r="E28" s="332">
        <v>1000</v>
      </c>
      <c r="F28" s="333">
        <v>200</v>
      </c>
      <c r="G28" s="351">
        <v>20</v>
      </c>
      <c r="H28" s="334">
        <v>40</v>
      </c>
      <c r="I28" s="516"/>
      <c r="J28" s="321">
        <v>24</v>
      </c>
      <c r="K28" s="322">
        <v>2.4</v>
      </c>
      <c r="L28" s="322">
        <v>6.4000000000000001E-2</v>
      </c>
      <c r="M28" s="343">
        <f t="shared" si="3"/>
        <v>3030.96</v>
      </c>
      <c r="N28" s="337">
        <v>126.29</v>
      </c>
      <c r="O28" s="1130"/>
    </row>
    <row r="29" spans="1:15" ht="14.1" customHeight="1">
      <c r="A29" s="725">
        <v>225405</v>
      </c>
      <c r="B29" s="1446" t="s">
        <v>408</v>
      </c>
      <c r="C29" s="1447"/>
      <c r="D29" s="1448"/>
      <c r="E29" s="339">
        <v>1000</v>
      </c>
      <c r="F29" s="340">
        <v>300</v>
      </c>
      <c r="G29" s="515">
        <v>20</v>
      </c>
      <c r="H29" s="514">
        <v>40</v>
      </c>
      <c r="I29" s="513"/>
      <c r="J29" s="328">
        <v>16</v>
      </c>
      <c r="K29" s="329">
        <v>2.4</v>
      </c>
      <c r="L29" s="329">
        <v>6.4000000000000001E-2</v>
      </c>
      <c r="M29" s="343">
        <f t="shared" si="3"/>
        <v>2394.56</v>
      </c>
      <c r="N29" s="802">
        <v>149.66</v>
      </c>
      <c r="O29" s="1130"/>
    </row>
    <row r="30" spans="1:15" ht="14.1" hidden="1" customHeight="1">
      <c r="A30" s="791"/>
      <c r="B30" s="1446" t="s">
        <v>409</v>
      </c>
      <c r="C30" s="1447"/>
      <c r="D30" s="1448"/>
      <c r="E30" s="512">
        <v>1000</v>
      </c>
      <c r="F30" s="511">
        <v>600</v>
      </c>
      <c r="G30" s="510">
        <v>20</v>
      </c>
      <c r="H30" s="509">
        <v>40</v>
      </c>
      <c r="I30" s="508"/>
      <c r="J30" s="507">
        <v>8</v>
      </c>
      <c r="K30" s="506">
        <v>2.4</v>
      </c>
      <c r="L30" s="506">
        <v>6.4000000000000001E-2</v>
      </c>
      <c r="M30" s="505">
        <f t="shared" si="3"/>
        <v>0</v>
      </c>
      <c r="N30" s="655"/>
      <c r="O30" s="1130"/>
    </row>
    <row r="31" spans="1:15" ht="14.1" customHeight="1">
      <c r="A31" s="792"/>
      <c r="B31" s="1440" t="s">
        <v>410</v>
      </c>
      <c r="C31" s="1441"/>
      <c r="D31" s="1441"/>
      <c r="E31" s="1441"/>
      <c r="F31" s="1441"/>
      <c r="G31" s="1441"/>
      <c r="H31" s="1441"/>
      <c r="I31" s="1441"/>
      <c r="J31" s="1441"/>
      <c r="K31" s="1441"/>
      <c r="L31" s="1441"/>
      <c r="M31" s="1441"/>
      <c r="N31" s="1442"/>
      <c r="O31" s="1130"/>
    </row>
    <row r="32" spans="1:15" ht="14.1" customHeight="1">
      <c r="A32" s="791">
        <v>224335</v>
      </c>
      <c r="B32" s="1474" t="s">
        <v>411</v>
      </c>
      <c r="C32" s="1475"/>
      <c r="D32" s="1476"/>
      <c r="E32" s="332">
        <v>1000</v>
      </c>
      <c r="F32" s="333">
        <v>300</v>
      </c>
      <c r="G32" s="351">
        <v>20</v>
      </c>
      <c r="H32" s="351">
        <v>40</v>
      </c>
      <c r="I32" s="334"/>
      <c r="J32" s="321">
        <v>16</v>
      </c>
      <c r="K32" s="322">
        <f>E32*F32*J32/1000000</f>
        <v>4.8</v>
      </c>
      <c r="L32" s="322">
        <v>0.14399999999999999</v>
      </c>
      <c r="M32" s="531">
        <f>N32*J32</f>
        <v>2156</v>
      </c>
      <c r="N32" s="361">
        <v>134.75</v>
      </c>
      <c r="O32" s="1130"/>
    </row>
    <row r="33" spans="1:16" ht="14.1" customHeight="1">
      <c r="A33" s="791">
        <v>224337</v>
      </c>
      <c r="B33" s="1477"/>
      <c r="C33" s="1478"/>
      <c r="D33" s="1479"/>
      <c r="E33" s="727">
        <v>1000</v>
      </c>
      <c r="F33" s="511">
        <v>600</v>
      </c>
      <c r="G33" s="728">
        <v>20</v>
      </c>
      <c r="H33" s="521">
        <v>40</v>
      </c>
      <c r="I33" s="520"/>
      <c r="J33" s="519">
        <v>8</v>
      </c>
      <c r="K33" s="518">
        <v>4.8</v>
      </c>
      <c r="L33" s="518">
        <v>0.14399999999999999</v>
      </c>
      <c r="M33" s="517">
        <f>N33*J33</f>
        <v>1510.88</v>
      </c>
      <c r="N33" s="654">
        <v>188.86</v>
      </c>
      <c r="O33" s="1130"/>
    </row>
    <row r="34" spans="1:16" ht="14.1" customHeight="1">
      <c r="A34" s="791">
        <v>224336</v>
      </c>
      <c r="B34" s="1474" t="s">
        <v>412</v>
      </c>
      <c r="C34" s="1475"/>
      <c r="D34" s="1476"/>
      <c r="E34" s="729">
        <v>1000</v>
      </c>
      <c r="F34" s="340">
        <v>300</v>
      </c>
      <c r="G34" s="730">
        <v>40</v>
      </c>
      <c r="H34" s="731">
        <v>60</v>
      </c>
      <c r="I34" s="732"/>
      <c r="J34" s="733">
        <v>8</v>
      </c>
      <c r="K34" s="734">
        <v>2.4</v>
      </c>
      <c r="L34" s="734">
        <v>0.12</v>
      </c>
      <c r="M34" s="735">
        <f>N34*J34</f>
        <v>1787.84</v>
      </c>
      <c r="N34" s="736">
        <v>223.48</v>
      </c>
      <c r="O34" s="1130"/>
    </row>
    <row r="35" spans="1:16" ht="14.1" customHeight="1">
      <c r="A35" s="791">
        <v>224476</v>
      </c>
      <c r="B35" s="1477"/>
      <c r="C35" s="1478"/>
      <c r="D35" s="1479"/>
      <c r="E35" s="737">
        <v>1000</v>
      </c>
      <c r="F35" s="340">
        <v>600</v>
      </c>
      <c r="G35" s="738">
        <v>40</v>
      </c>
      <c r="H35" s="528">
        <v>60</v>
      </c>
      <c r="I35" s="520"/>
      <c r="J35" s="519">
        <v>4</v>
      </c>
      <c r="K35" s="518">
        <v>2.4</v>
      </c>
      <c r="L35" s="518">
        <v>0.12</v>
      </c>
      <c r="M35" s="517">
        <f>N35*J35</f>
        <v>1643.68</v>
      </c>
      <c r="N35" s="654">
        <v>410.92</v>
      </c>
      <c r="O35" s="1130"/>
    </row>
    <row r="36" spans="1:16" s="315" customFormat="1" ht="18" customHeight="1" thickBot="1">
      <c r="A36" s="787"/>
      <c r="B36" s="1480" t="s">
        <v>345</v>
      </c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2"/>
      <c r="O36" s="1130"/>
    </row>
    <row r="37" spans="1:16" ht="14.1" customHeight="1">
      <c r="A37" s="791">
        <v>224306</v>
      </c>
      <c r="B37" s="1483" t="s">
        <v>413</v>
      </c>
      <c r="C37" s="1484"/>
      <c r="D37" s="1485"/>
      <c r="E37" s="739">
        <v>1000</v>
      </c>
      <c r="F37" s="740">
        <v>200</v>
      </c>
      <c r="G37" s="741">
        <v>20</v>
      </c>
      <c r="H37" s="1490"/>
      <c r="I37" s="1491"/>
      <c r="J37" s="742">
        <v>24</v>
      </c>
      <c r="K37" s="743">
        <v>4.8</v>
      </c>
      <c r="L37" s="743">
        <v>9.6000000000000002E-2</v>
      </c>
      <c r="M37" s="744">
        <f>N37*J37</f>
        <v>1442.4</v>
      </c>
      <c r="N37" s="745">
        <v>60.1</v>
      </c>
      <c r="O37" s="1130"/>
    </row>
    <row r="38" spans="1:16" ht="14.1" customHeight="1">
      <c r="A38" s="791">
        <v>224318</v>
      </c>
      <c r="B38" s="1486"/>
      <c r="C38" s="1487"/>
      <c r="D38" s="1488"/>
      <c r="E38" s="363">
        <v>1000</v>
      </c>
      <c r="F38" s="364">
        <v>300</v>
      </c>
      <c r="G38" s="365">
        <v>20</v>
      </c>
      <c r="H38" s="1492"/>
      <c r="I38" s="1493"/>
      <c r="J38" s="366">
        <v>16</v>
      </c>
      <c r="K38" s="367">
        <v>4.8</v>
      </c>
      <c r="L38" s="367">
        <v>9.6000000000000002E-2</v>
      </c>
      <c r="M38" s="368">
        <f t="shared" ref="M38:M43" si="4">N38*J38</f>
        <v>1215.68</v>
      </c>
      <c r="N38" s="746">
        <v>75.98</v>
      </c>
      <c r="O38" s="1130"/>
    </row>
    <row r="39" spans="1:16" s="805" customFormat="1" ht="14.1" customHeight="1">
      <c r="A39" s="785"/>
      <c r="B39" s="1489"/>
      <c r="C39" s="1478"/>
      <c r="D39" s="1479"/>
      <c r="E39" s="369">
        <v>1000</v>
      </c>
      <c r="F39" s="370">
        <v>600</v>
      </c>
      <c r="G39" s="747">
        <v>20</v>
      </c>
      <c r="H39" s="1492"/>
      <c r="I39" s="1493"/>
      <c r="J39" s="748">
        <v>8</v>
      </c>
      <c r="K39" s="749">
        <v>4.8</v>
      </c>
      <c r="L39" s="749">
        <v>9.6000000000000002E-2</v>
      </c>
      <c r="M39" s="655">
        <f t="shared" si="4"/>
        <v>1224.72</v>
      </c>
      <c r="N39" s="750">
        <v>153.09</v>
      </c>
      <c r="O39" s="1130"/>
    </row>
    <row r="40" spans="1:16" ht="14.1" customHeight="1">
      <c r="A40" s="791">
        <v>120322</v>
      </c>
      <c r="B40" s="1496" t="s">
        <v>414</v>
      </c>
      <c r="C40" s="1475"/>
      <c r="D40" s="1476"/>
      <c r="E40" s="751">
        <v>1000</v>
      </c>
      <c r="F40" s="752">
        <v>200</v>
      </c>
      <c r="G40" s="753">
        <v>40</v>
      </c>
      <c r="H40" s="1492"/>
      <c r="I40" s="1493"/>
      <c r="J40" s="366">
        <v>12</v>
      </c>
      <c r="K40" s="367">
        <v>2.4</v>
      </c>
      <c r="L40" s="367">
        <v>9.6000000000000002E-2</v>
      </c>
      <c r="M40" s="368">
        <f t="shared" si="4"/>
        <v>1456.08</v>
      </c>
      <c r="N40" s="746">
        <v>121.34</v>
      </c>
      <c r="O40" s="1130"/>
    </row>
    <row r="41" spans="1:16" ht="14.1" customHeight="1">
      <c r="A41" s="791">
        <v>224321</v>
      </c>
      <c r="B41" s="1486"/>
      <c r="C41" s="1487"/>
      <c r="D41" s="1488"/>
      <c r="E41" s="363">
        <v>1000</v>
      </c>
      <c r="F41" s="364">
        <v>300</v>
      </c>
      <c r="G41" s="365">
        <v>40</v>
      </c>
      <c r="H41" s="1492"/>
      <c r="I41" s="1493"/>
      <c r="J41" s="366">
        <v>8</v>
      </c>
      <c r="K41" s="367">
        <v>2.4</v>
      </c>
      <c r="L41" s="367">
        <v>9.6000000000000002E-2</v>
      </c>
      <c r="M41" s="368">
        <f t="shared" si="4"/>
        <v>1279.2</v>
      </c>
      <c r="N41" s="746">
        <v>159.9</v>
      </c>
      <c r="O41" s="1130"/>
    </row>
    <row r="42" spans="1:16" s="805" customFormat="1" ht="14.1" customHeight="1">
      <c r="A42" s="789"/>
      <c r="B42" s="1489"/>
      <c r="C42" s="1478"/>
      <c r="D42" s="1479"/>
      <c r="E42" s="369">
        <v>1000</v>
      </c>
      <c r="F42" s="370">
        <v>600</v>
      </c>
      <c r="G42" s="747">
        <v>40</v>
      </c>
      <c r="H42" s="1492"/>
      <c r="I42" s="1493"/>
      <c r="J42" s="748">
        <v>4</v>
      </c>
      <c r="K42" s="749">
        <v>2.4</v>
      </c>
      <c r="L42" s="749">
        <v>9.6000000000000002E-2</v>
      </c>
      <c r="M42" s="655">
        <f t="shared" si="4"/>
        <v>1279.1199999999999</v>
      </c>
      <c r="N42" s="750">
        <v>319.77999999999997</v>
      </c>
      <c r="O42" s="1130"/>
    </row>
    <row r="43" spans="1:16" ht="14.1" customHeight="1" thickBot="1">
      <c r="A43" s="791">
        <v>224323</v>
      </c>
      <c r="B43" s="1497" t="s">
        <v>415</v>
      </c>
      <c r="C43" s="1498"/>
      <c r="D43" s="1499"/>
      <c r="E43" s="754">
        <v>1000</v>
      </c>
      <c r="F43" s="755">
        <v>600</v>
      </c>
      <c r="G43" s="756">
        <v>60</v>
      </c>
      <c r="H43" s="1494"/>
      <c r="I43" s="1495"/>
      <c r="J43" s="757">
        <v>3</v>
      </c>
      <c r="K43" s="758">
        <v>1.8</v>
      </c>
      <c r="L43" s="758">
        <v>0.108</v>
      </c>
      <c r="M43" s="759">
        <f t="shared" si="4"/>
        <v>1408.44</v>
      </c>
      <c r="N43" s="774">
        <v>469.48</v>
      </c>
      <c r="O43" s="1130"/>
    </row>
    <row r="44" spans="1:16" ht="14.1" customHeight="1">
      <c r="A44" s="791">
        <v>224324</v>
      </c>
      <c r="B44" s="1500" t="s">
        <v>416</v>
      </c>
      <c r="C44" s="1501"/>
      <c r="D44" s="1502"/>
      <c r="E44" s="357">
        <v>1000</v>
      </c>
      <c r="F44" s="358">
        <v>200</v>
      </c>
      <c r="G44" s="359">
        <v>20</v>
      </c>
      <c r="H44" s="775"/>
      <c r="I44" s="760"/>
      <c r="J44" s="776">
        <v>36</v>
      </c>
      <c r="K44" s="360">
        <v>4.8</v>
      </c>
      <c r="L44" s="1169">
        <v>0.14399999999999999</v>
      </c>
      <c r="M44" s="1191">
        <f>N44*J44</f>
        <v>1442.52</v>
      </c>
      <c r="N44" s="1187">
        <v>40.07</v>
      </c>
      <c r="O44" s="1130"/>
      <c r="P44" s="1186"/>
    </row>
    <row r="45" spans="1:16" ht="14.1" customHeight="1">
      <c r="A45" s="791">
        <v>224328</v>
      </c>
      <c r="B45" s="1503"/>
      <c r="C45" s="1504"/>
      <c r="D45" s="1505"/>
      <c r="E45" s="363">
        <v>1000</v>
      </c>
      <c r="F45" s="364">
        <v>300</v>
      </c>
      <c r="G45" s="365">
        <v>20</v>
      </c>
      <c r="H45" s="761"/>
      <c r="I45" s="762"/>
      <c r="J45" s="777">
        <v>24</v>
      </c>
      <c r="K45" s="367">
        <v>4.8</v>
      </c>
      <c r="L45" s="1170">
        <v>0.14399999999999999</v>
      </c>
      <c r="M45" s="368">
        <f t="shared" ref="M45:M50" si="5">N45*J45</f>
        <v>1493.52</v>
      </c>
      <c r="N45" s="368">
        <v>62.23</v>
      </c>
      <c r="O45" s="1130"/>
    </row>
    <row r="46" spans="1:16" ht="14.1" hidden="1" customHeight="1">
      <c r="B46" s="1506"/>
      <c r="C46" s="1507"/>
      <c r="D46" s="1508"/>
      <c r="E46" s="369">
        <v>1000</v>
      </c>
      <c r="F46" s="370">
        <v>600</v>
      </c>
      <c r="G46" s="747">
        <v>20</v>
      </c>
      <c r="H46" s="763"/>
      <c r="I46" s="764"/>
      <c r="J46" s="778"/>
      <c r="K46" s="749">
        <v>4.8</v>
      </c>
      <c r="L46" s="1171">
        <v>0.14399999999999999</v>
      </c>
      <c r="M46" s="655">
        <f t="shared" si="5"/>
        <v>0</v>
      </c>
      <c r="N46" s="655">
        <v>0</v>
      </c>
      <c r="O46" s="1130"/>
    </row>
    <row r="47" spans="1:16" ht="14.1" customHeight="1">
      <c r="A47" s="791">
        <v>224326</v>
      </c>
      <c r="B47" s="1500" t="s">
        <v>417</v>
      </c>
      <c r="C47" s="1501"/>
      <c r="D47" s="1502"/>
      <c r="E47" s="357">
        <v>1000</v>
      </c>
      <c r="F47" s="358">
        <v>200</v>
      </c>
      <c r="G47" s="359">
        <v>40</v>
      </c>
      <c r="H47" s="779"/>
      <c r="I47" s="760"/>
      <c r="J47" s="776">
        <v>18</v>
      </c>
      <c r="K47" s="360">
        <v>2.4</v>
      </c>
      <c r="L47" s="1169">
        <v>0.14399999999999999</v>
      </c>
      <c r="M47" s="361">
        <f t="shared" si="5"/>
        <v>1476</v>
      </c>
      <c r="N47" s="361">
        <v>82</v>
      </c>
      <c r="O47" s="1130"/>
    </row>
    <row r="48" spans="1:16" ht="14.1" customHeight="1">
      <c r="A48" s="791">
        <v>224331</v>
      </c>
      <c r="B48" s="1503"/>
      <c r="C48" s="1504"/>
      <c r="D48" s="1505"/>
      <c r="E48" s="363">
        <v>1000</v>
      </c>
      <c r="F48" s="364">
        <v>300</v>
      </c>
      <c r="G48" s="365">
        <v>40</v>
      </c>
      <c r="H48" s="761"/>
      <c r="I48" s="762"/>
      <c r="J48" s="777">
        <v>12</v>
      </c>
      <c r="K48" s="367">
        <v>2.4</v>
      </c>
      <c r="L48" s="1170">
        <v>0.14399999999999999</v>
      </c>
      <c r="M48" s="1189">
        <f t="shared" si="5"/>
        <v>1224.72</v>
      </c>
      <c r="N48" s="1189">
        <v>102.06</v>
      </c>
      <c r="O48" s="1188"/>
      <c r="P48" s="1131"/>
    </row>
    <row r="49" spans="1:16" ht="14.1" customHeight="1">
      <c r="A49" s="793"/>
      <c r="B49" s="1506"/>
      <c r="C49" s="1507"/>
      <c r="D49" s="1508"/>
      <c r="E49" s="369">
        <v>1000</v>
      </c>
      <c r="F49" s="370">
        <v>600</v>
      </c>
      <c r="G49" s="747">
        <v>40</v>
      </c>
      <c r="H49" s="763"/>
      <c r="I49" s="764"/>
      <c r="J49" s="778">
        <v>6</v>
      </c>
      <c r="K49" s="506">
        <v>3.6</v>
      </c>
      <c r="L49" s="506">
        <v>0.14399999999999999</v>
      </c>
      <c r="M49" s="1192">
        <f t="shared" si="5"/>
        <v>1036.26</v>
      </c>
      <c r="N49" s="1192">
        <v>172.71</v>
      </c>
      <c r="O49" s="1188"/>
      <c r="P49" s="1131"/>
    </row>
    <row r="50" spans="1:16" ht="14.1" customHeight="1">
      <c r="A50" s="791">
        <v>224332</v>
      </c>
      <c r="B50" s="1509" t="s">
        <v>418</v>
      </c>
      <c r="C50" s="1510"/>
      <c r="D50" s="1511"/>
      <c r="E50" s="603">
        <v>1000</v>
      </c>
      <c r="F50" s="780">
        <v>600</v>
      </c>
      <c r="G50" s="781">
        <v>60</v>
      </c>
      <c r="H50" s="782"/>
      <c r="I50" s="783"/>
      <c r="J50" s="784">
        <v>4</v>
      </c>
      <c r="K50" s="675">
        <v>2.4</v>
      </c>
      <c r="L50" s="675">
        <v>0.14399999999999999</v>
      </c>
      <c r="M50" s="1190">
        <f t="shared" si="5"/>
        <v>959.36</v>
      </c>
      <c r="N50" s="1190">
        <v>239.84</v>
      </c>
      <c r="O50" s="1188"/>
      <c r="P50" s="1131"/>
    </row>
    <row r="51" spans="1:16" ht="15" customHeight="1">
      <c r="B51" s="1440" t="s">
        <v>419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2"/>
      <c r="O51" s="1130"/>
    </row>
    <row r="52" spans="1:16" ht="30.75" customHeight="1">
      <c r="A52" s="794">
        <v>112538</v>
      </c>
      <c r="B52" s="1512" t="s">
        <v>422</v>
      </c>
      <c r="C52" s="1513"/>
      <c r="D52" s="1514"/>
      <c r="E52" s="332">
        <v>1000</v>
      </c>
      <c r="F52" s="333">
        <v>600</v>
      </c>
      <c r="G52" s="351">
        <v>10</v>
      </c>
      <c r="H52" s="334">
        <v>40</v>
      </c>
      <c r="I52" s="352"/>
      <c r="J52" s="321">
        <v>6</v>
      </c>
      <c r="K52" s="322">
        <f>E52*F52*J52/1000000</f>
        <v>3.6</v>
      </c>
      <c r="L52" s="322">
        <v>0.09</v>
      </c>
      <c r="M52" s="337">
        <f>N52*J52</f>
        <v>1176.96</v>
      </c>
      <c r="N52" s="361">
        <v>196.16</v>
      </c>
      <c r="O52" s="1130"/>
    </row>
    <row r="53" spans="1:16" ht="15" customHeight="1">
      <c r="A53" s="794">
        <v>117124</v>
      </c>
      <c r="B53" s="1515"/>
      <c r="C53" s="1516"/>
      <c r="D53" s="1517"/>
      <c r="E53" s="344">
        <v>1000</v>
      </c>
      <c r="F53" s="345">
        <v>600</v>
      </c>
      <c r="G53" s="353">
        <v>65</v>
      </c>
      <c r="H53" s="354">
        <v>15</v>
      </c>
      <c r="I53" s="347"/>
      <c r="J53" s="348">
        <v>4</v>
      </c>
      <c r="K53" s="349">
        <f>E53*F53*J53/1000000</f>
        <v>2.4</v>
      </c>
      <c r="L53" s="349">
        <v>9.6000000000000002E-2</v>
      </c>
      <c r="M53" s="350">
        <f>N53*J53</f>
        <v>1152.28</v>
      </c>
      <c r="N53" s="372">
        <v>288.07</v>
      </c>
      <c r="O53" s="1130"/>
    </row>
    <row r="54" spans="1:16" ht="15" customHeight="1">
      <c r="A54" s="791">
        <v>223738</v>
      </c>
      <c r="B54" s="1471" t="s">
        <v>420</v>
      </c>
      <c r="C54" s="1472"/>
      <c r="D54" s="1473"/>
      <c r="E54" s="332">
        <v>1000</v>
      </c>
      <c r="F54" s="532"/>
      <c r="G54" s="351">
        <v>100</v>
      </c>
      <c r="H54" s="334">
        <v>100</v>
      </c>
      <c r="I54" s="352"/>
      <c r="J54" s="321">
        <v>24</v>
      </c>
      <c r="K54" s="322">
        <v>2.4</v>
      </c>
      <c r="L54" s="322">
        <v>0.12</v>
      </c>
      <c r="M54" s="337">
        <f>N54*J54</f>
        <v>3129.84</v>
      </c>
      <c r="N54" s="361">
        <v>130.41</v>
      </c>
      <c r="O54" s="1130"/>
    </row>
    <row r="55" spans="1:16" ht="12.75" customHeight="1">
      <c r="A55" s="791">
        <v>136780</v>
      </c>
      <c r="B55" s="1471" t="s">
        <v>421</v>
      </c>
      <c r="C55" s="1472"/>
      <c r="D55" s="1473"/>
      <c r="E55" s="669">
        <v>1000</v>
      </c>
      <c r="F55" s="670"/>
      <c r="G55" s="671">
        <v>93</v>
      </c>
      <c r="H55" s="672">
        <v>42</v>
      </c>
      <c r="I55" s="673">
        <v>70</v>
      </c>
      <c r="J55" s="674">
        <v>14</v>
      </c>
      <c r="K55" s="675">
        <f>0.095*14</f>
        <v>1.33</v>
      </c>
      <c r="L55" s="675">
        <v>0.12</v>
      </c>
      <c r="M55" s="676">
        <f>N55*J55</f>
        <v>1825.74</v>
      </c>
      <c r="N55" s="677">
        <v>130.41</v>
      </c>
      <c r="O55" s="1130"/>
    </row>
    <row r="56" spans="1:16">
      <c r="A56" s="791"/>
      <c r="B56" s="796"/>
      <c r="C56" s="796"/>
      <c r="D56" s="796"/>
      <c r="E56" s="797"/>
      <c r="F56" s="797"/>
      <c r="G56" s="798"/>
      <c r="H56" s="798"/>
      <c r="I56" s="798"/>
      <c r="J56" s="797"/>
      <c r="K56" s="799"/>
      <c r="L56" s="799"/>
      <c r="M56" s="800"/>
      <c r="N56" s="801"/>
      <c r="O56" s="795"/>
    </row>
    <row r="57" spans="1:16" ht="12.75" customHeight="1">
      <c r="B57" s="110"/>
      <c r="C57" s="110"/>
      <c r="D57" s="110"/>
      <c r="E57" s="4"/>
      <c r="F57" s="4"/>
      <c r="G57" s="4"/>
      <c r="H57" s="5"/>
      <c r="I57" s="5"/>
      <c r="L57" s="373"/>
      <c r="M57" s="5"/>
      <c r="N57" s="656"/>
      <c r="O57" s="553"/>
    </row>
    <row r="58" spans="1:16" ht="12.75" customHeight="1">
      <c r="B58" s="1251"/>
      <c r="C58" s="1251"/>
      <c r="D58" s="1251"/>
      <c r="E58" s="1251"/>
      <c r="F58" s="1251"/>
      <c r="G58" s="1251"/>
      <c r="H58" s="1251"/>
      <c r="I58" s="1251"/>
      <c r="L58" s="231"/>
      <c r="M58" s="1257"/>
      <c r="N58" s="1257"/>
      <c r="O58" s="553"/>
    </row>
    <row r="59" spans="1:16" ht="12.75" customHeight="1">
      <c r="B59" s="1252"/>
      <c r="C59" s="1252"/>
      <c r="D59" s="1252"/>
      <c r="E59" s="1252"/>
      <c r="F59" s="1252"/>
      <c r="G59" s="1252"/>
      <c r="H59" s="1252"/>
      <c r="I59" s="1252"/>
      <c r="L59" s="229"/>
      <c r="M59" s="1256"/>
      <c r="N59" s="1256"/>
      <c r="O59" s="553"/>
    </row>
    <row r="60" spans="1:16" ht="12.75" customHeight="1">
      <c r="B60" s="1250"/>
      <c r="C60" s="1250"/>
      <c r="D60" s="1250"/>
      <c r="E60" s="1250"/>
      <c r="F60" s="1250"/>
      <c r="G60" s="1250"/>
      <c r="H60" s="1250"/>
      <c r="I60" s="1250"/>
      <c r="L60" s="230"/>
      <c r="M60" s="230"/>
      <c r="N60" s="657"/>
      <c r="O60" s="556"/>
    </row>
    <row r="61" spans="1:16" ht="12.75" customHeight="1">
      <c r="B61" s="1250"/>
      <c r="C61" s="1250"/>
      <c r="D61" s="1250"/>
      <c r="E61" s="1250"/>
      <c r="F61" s="1250"/>
      <c r="G61" s="1250"/>
      <c r="H61" s="1250"/>
      <c r="I61" s="1250"/>
      <c r="L61" s="230"/>
      <c r="M61" s="230"/>
      <c r="N61" s="657"/>
      <c r="O61" s="553"/>
    </row>
    <row r="62" spans="1:16" ht="12.75" customHeight="1">
      <c r="B62" s="374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9"/>
      <c r="N62" s="656"/>
      <c r="O62" s="553"/>
    </row>
    <row r="63" spans="1:16" ht="12.75" customHeight="1">
      <c r="B63" s="374"/>
      <c r="O63" s="556"/>
    </row>
    <row r="64" spans="1:16" s="313" customFormat="1">
      <c r="A64" s="785"/>
      <c r="B64" s="702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362"/>
      <c r="N64" s="658"/>
      <c r="O64" s="553"/>
    </row>
    <row r="65" spans="1:15" s="313" customFormat="1">
      <c r="A65" s="785"/>
      <c r="B65" s="702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362"/>
      <c r="N65" s="658"/>
      <c r="O65" s="556"/>
    </row>
    <row r="66" spans="1:15" s="313" customFormat="1">
      <c r="A66" s="785"/>
      <c r="B66" s="702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362"/>
      <c r="N66" s="658"/>
      <c r="O66" s="556"/>
    </row>
    <row r="67" spans="1:15" s="313" customFormat="1">
      <c r="A67" s="785"/>
      <c r="B67" s="702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362"/>
      <c r="N67" s="658"/>
      <c r="O67" s="553"/>
    </row>
    <row r="68" spans="1:15" s="313" customFormat="1">
      <c r="A68" s="785"/>
      <c r="B68" s="702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362"/>
      <c r="N68" s="658"/>
      <c r="O68" s="556"/>
    </row>
    <row r="69" spans="1:15" s="313" customFormat="1">
      <c r="A69" s="785"/>
      <c r="B69" s="702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362"/>
      <c r="N69" s="658"/>
      <c r="O69" s="553"/>
    </row>
    <row r="70" spans="1:15" s="313" customFormat="1">
      <c r="A70" s="785"/>
      <c r="B70" s="702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362"/>
      <c r="N70" s="658"/>
      <c r="O70" s="553"/>
    </row>
    <row r="71" spans="1:15" s="313" customFormat="1">
      <c r="A71" s="785"/>
      <c r="B71" s="702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362"/>
      <c r="N71" s="658"/>
      <c r="O71" s="556"/>
    </row>
    <row r="72" spans="1:15" s="313" customFormat="1">
      <c r="A72" s="785"/>
      <c r="B72" s="702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362"/>
      <c r="N72" s="658"/>
      <c r="O72" s="556"/>
    </row>
    <row r="73" spans="1:15" s="313" customFormat="1">
      <c r="A73" s="785"/>
      <c r="B73" s="702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362"/>
      <c r="N73" s="658"/>
      <c r="O73" s="553"/>
    </row>
    <row r="74" spans="1:15" s="313" customFormat="1">
      <c r="A74" s="785"/>
      <c r="B74" s="702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362"/>
      <c r="N74" s="658"/>
      <c r="O74" s="553"/>
    </row>
    <row r="75" spans="1:15" s="313" customFormat="1">
      <c r="A75" s="785"/>
      <c r="B75" s="702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362"/>
      <c r="N75" s="658"/>
      <c r="O75" s="553"/>
    </row>
    <row r="76" spans="1:15" s="313" customFormat="1">
      <c r="A76" s="785"/>
      <c r="B76" s="702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362"/>
      <c r="N76" s="658"/>
      <c r="O76" s="553"/>
    </row>
    <row r="77" spans="1:15" s="313" customFormat="1">
      <c r="A77" s="785"/>
      <c r="B77" s="702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362"/>
      <c r="N77" s="658"/>
      <c r="O77" s="556"/>
    </row>
    <row r="78" spans="1:15" s="313" customFormat="1">
      <c r="A78" s="785"/>
      <c r="B78" s="702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362"/>
      <c r="N78" s="658"/>
      <c r="O78" s="553"/>
    </row>
    <row r="79" spans="1:15" s="313" customFormat="1">
      <c r="A79" s="785"/>
      <c r="B79" s="702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362"/>
      <c r="N79" s="658"/>
      <c r="O79" s="553"/>
    </row>
    <row r="80" spans="1:15">
      <c r="O80" s="553"/>
    </row>
    <row r="81" spans="15:15">
      <c r="O81" s="553"/>
    </row>
    <row r="82" spans="15:15">
      <c r="O82" s="553"/>
    </row>
    <row r="83" spans="15:15">
      <c r="O83" s="553"/>
    </row>
    <row r="84" spans="15:15">
      <c r="O84" s="553"/>
    </row>
    <row r="85" spans="15:15">
      <c r="O85" s="553"/>
    </row>
    <row r="86" spans="15:15">
      <c r="O86" s="553"/>
    </row>
    <row r="87" spans="15:15">
      <c r="O87" s="556"/>
    </row>
    <row r="88" spans="15:15">
      <c r="O88" s="553"/>
    </row>
    <row r="89" spans="15:15">
      <c r="O89" s="553"/>
    </row>
    <row r="90" spans="15:15">
      <c r="O90" s="553"/>
    </row>
    <row r="91" spans="15:15">
      <c r="O91" s="553"/>
    </row>
    <row r="92" spans="15:15">
      <c r="O92" s="556"/>
    </row>
    <row r="93" spans="15:15">
      <c r="O93" s="553"/>
    </row>
    <row r="94" spans="15:15">
      <c r="O94" s="553"/>
    </row>
    <row r="95" spans="15:15">
      <c r="O95" s="553"/>
    </row>
    <row r="96" spans="15:15">
      <c r="O96" s="553"/>
    </row>
    <row r="97" spans="15:15">
      <c r="O97" s="553"/>
    </row>
    <row r="98" spans="15:15">
      <c r="O98" s="553"/>
    </row>
    <row r="99" spans="15:15">
      <c r="O99" s="553"/>
    </row>
    <row r="100" spans="15:15">
      <c r="O100" s="553"/>
    </row>
    <row r="101" spans="15:15">
      <c r="O101" s="553"/>
    </row>
    <row r="102" spans="15:15">
      <c r="O102" s="553"/>
    </row>
    <row r="103" spans="15:15">
      <c r="O103" s="553"/>
    </row>
    <row r="104" spans="15:15">
      <c r="O104" s="553"/>
    </row>
    <row r="105" spans="15:15">
      <c r="O105" s="553"/>
    </row>
    <row r="106" spans="15:15">
      <c r="O106" s="553"/>
    </row>
    <row r="107" spans="15:15">
      <c r="O107" s="553"/>
    </row>
    <row r="108" spans="15:15">
      <c r="O108" s="553"/>
    </row>
    <row r="109" spans="15:15">
      <c r="O109" s="553"/>
    </row>
    <row r="110" spans="15:15">
      <c r="O110" s="553"/>
    </row>
    <row r="111" spans="15:15">
      <c r="O111" s="553"/>
    </row>
    <row r="112" spans="15:15">
      <c r="O112" s="556"/>
    </row>
    <row r="113" spans="15:15">
      <c r="O113" s="553"/>
    </row>
    <row r="114" spans="15:15">
      <c r="O114" s="553"/>
    </row>
    <row r="115" spans="15:15">
      <c r="O115" s="553"/>
    </row>
    <row r="116" spans="15:15">
      <c r="O116" s="553"/>
    </row>
    <row r="117" spans="15:15">
      <c r="O117" s="556"/>
    </row>
    <row r="118" spans="15:15">
      <c r="O118" s="553"/>
    </row>
    <row r="119" spans="15:15">
      <c r="O119" s="553"/>
    </row>
    <row r="120" spans="15:15">
      <c r="O120" s="553"/>
    </row>
    <row r="121" spans="15:15">
      <c r="O121" s="553"/>
    </row>
    <row r="122" spans="15:15">
      <c r="O122" s="556"/>
    </row>
  </sheetData>
  <mergeCells count="55">
    <mergeCell ref="B61:I61"/>
    <mergeCell ref="B55:D55"/>
    <mergeCell ref="B58:I58"/>
    <mergeCell ref="M58:N58"/>
    <mergeCell ref="B59:I59"/>
    <mergeCell ref="M59:N59"/>
    <mergeCell ref="B60:I60"/>
    <mergeCell ref="B18:D18"/>
    <mergeCell ref="B54:D54"/>
    <mergeCell ref="B31:N31"/>
    <mergeCell ref="B32:D33"/>
    <mergeCell ref="B34:D35"/>
    <mergeCell ref="B36:N36"/>
    <mergeCell ref="B37:D39"/>
    <mergeCell ref="H37:I43"/>
    <mergeCell ref="B40:D42"/>
    <mergeCell ref="B43:D43"/>
    <mergeCell ref="B44:D46"/>
    <mergeCell ref="B47:D49"/>
    <mergeCell ref="B50:D50"/>
    <mergeCell ref="B51:N51"/>
    <mergeCell ref="B52:D53"/>
    <mergeCell ref="B30:D30"/>
    <mergeCell ref="B19:D19"/>
    <mergeCell ref="B20:D20"/>
    <mergeCell ref="B21:D21"/>
    <mergeCell ref="B22:D22"/>
    <mergeCell ref="B23:D23"/>
    <mergeCell ref="B24:N24"/>
    <mergeCell ref="B25:D25"/>
    <mergeCell ref="B26:D26"/>
    <mergeCell ref="B27:D27"/>
    <mergeCell ref="B28:D28"/>
    <mergeCell ref="B29:D29"/>
    <mergeCell ref="B9:D9"/>
    <mergeCell ref="B10:D10"/>
    <mergeCell ref="B11:D11"/>
    <mergeCell ref="L6:L7"/>
    <mergeCell ref="B17:N17"/>
    <mergeCell ref="B13:D13"/>
    <mergeCell ref="B14:D14"/>
    <mergeCell ref="B15:D15"/>
    <mergeCell ref="B16:D16"/>
    <mergeCell ref="B12:D12"/>
    <mergeCell ref="B6:D7"/>
    <mergeCell ref="E6:I6"/>
    <mergeCell ref="J6:J7"/>
    <mergeCell ref="K6:K7"/>
    <mergeCell ref="M6:N6"/>
    <mergeCell ref="B8:N8"/>
    <mergeCell ref="B1:N1"/>
    <mergeCell ref="B2:N2"/>
    <mergeCell ref="B3:N3"/>
    <mergeCell ref="B4:N4"/>
    <mergeCell ref="B5:N5"/>
  </mergeCells>
  <printOptions horizontalCentered="1"/>
  <pageMargins left="0.56000000000000005" right="0.56000000000000005" top="0.24" bottom="0.17" header="0.17" footer="0.17"/>
  <pageSetup paperSize="9"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Q722"/>
  <sheetViews>
    <sheetView showGridLines="0" view="pageBreakPreview" zoomScale="60" zoomScaleNormal="60" workbookViewId="0">
      <selection activeCell="R144" sqref="R144"/>
    </sheetView>
  </sheetViews>
  <sheetFormatPr defaultColWidth="12.7109375" defaultRowHeight="15.75" outlineLevelCol="1"/>
  <cols>
    <col min="1" max="1" width="0.42578125" style="816" customWidth="1"/>
    <col min="2" max="2" width="97.5703125" style="550" customWidth="1"/>
    <col min="3" max="3" width="14.7109375" style="224" customWidth="1" outlineLevel="1"/>
    <col min="4" max="4" width="16.7109375" style="225" customWidth="1" outlineLevel="1"/>
    <col min="5" max="5" width="16.7109375" style="226" customWidth="1"/>
    <col min="6" max="6" width="16.7109375" style="223" customWidth="1"/>
    <col min="7" max="7" width="20.28515625" style="226" customWidth="1"/>
    <col min="8" max="8" width="12.42578125" style="425" customWidth="1"/>
    <col min="9" max="9" width="35.42578125" style="2" customWidth="1"/>
    <col min="10" max="10" width="12.7109375" style="2"/>
    <col min="11" max="253" width="12.7109375" style="213"/>
    <col min="254" max="254" width="0" style="213" hidden="1" customWidth="1"/>
    <col min="255" max="255" width="97.5703125" style="213" customWidth="1"/>
    <col min="256" max="256" width="14.7109375" style="213" customWidth="1"/>
    <col min="257" max="259" width="16.7109375" style="213" customWidth="1"/>
    <col min="260" max="260" width="20.28515625" style="213" customWidth="1"/>
    <col min="261" max="509" width="12.7109375" style="213"/>
    <col min="510" max="510" width="0" style="213" hidden="1" customWidth="1"/>
    <col min="511" max="511" width="97.5703125" style="213" customWidth="1"/>
    <col min="512" max="512" width="14.7109375" style="213" customWidth="1"/>
    <col min="513" max="515" width="16.7109375" style="213" customWidth="1"/>
    <col min="516" max="516" width="20.28515625" style="213" customWidth="1"/>
    <col min="517" max="765" width="12.7109375" style="213"/>
    <col min="766" max="766" width="0" style="213" hidden="1" customWidth="1"/>
    <col min="767" max="767" width="97.5703125" style="213" customWidth="1"/>
    <col min="768" max="768" width="14.7109375" style="213" customWidth="1"/>
    <col min="769" max="771" width="16.7109375" style="213" customWidth="1"/>
    <col min="772" max="772" width="20.28515625" style="213" customWidth="1"/>
    <col min="773" max="1021" width="12.7109375" style="213"/>
    <col min="1022" max="1022" width="0" style="213" hidden="1" customWidth="1"/>
    <col min="1023" max="1023" width="97.5703125" style="213" customWidth="1"/>
    <col min="1024" max="1024" width="14.7109375" style="213" customWidth="1"/>
    <col min="1025" max="1027" width="16.7109375" style="213" customWidth="1"/>
    <col min="1028" max="1028" width="20.28515625" style="213" customWidth="1"/>
    <col min="1029" max="1277" width="12.7109375" style="213"/>
    <col min="1278" max="1278" width="0" style="213" hidden="1" customWidth="1"/>
    <col min="1279" max="1279" width="97.5703125" style="213" customWidth="1"/>
    <col min="1280" max="1280" width="14.7109375" style="213" customWidth="1"/>
    <col min="1281" max="1283" width="16.7109375" style="213" customWidth="1"/>
    <col min="1284" max="1284" width="20.28515625" style="213" customWidth="1"/>
    <col min="1285" max="1533" width="12.7109375" style="213"/>
    <col min="1534" max="1534" width="0" style="213" hidden="1" customWidth="1"/>
    <col min="1535" max="1535" width="97.5703125" style="213" customWidth="1"/>
    <col min="1536" max="1536" width="14.7109375" style="213" customWidth="1"/>
    <col min="1537" max="1539" width="16.7109375" style="213" customWidth="1"/>
    <col min="1540" max="1540" width="20.28515625" style="213" customWidth="1"/>
    <col min="1541" max="1789" width="12.7109375" style="213"/>
    <col min="1790" max="1790" width="0" style="213" hidden="1" customWidth="1"/>
    <col min="1791" max="1791" width="97.5703125" style="213" customWidth="1"/>
    <col min="1792" max="1792" width="14.7109375" style="213" customWidth="1"/>
    <col min="1793" max="1795" width="16.7109375" style="213" customWidth="1"/>
    <col min="1796" max="1796" width="20.28515625" style="213" customWidth="1"/>
    <col min="1797" max="2045" width="12.7109375" style="213"/>
    <col min="2046" max="2046" width="0" style="213" hidden="1" customWidth="1"/>
    <col min="2047" max="2047" width="97.5703125" style="213" customWidth="1"/>
    <col min="2048" max="2048" width="14.7109375" style="213" customWidth="1"/>
    <col min="2049" max="2051" width="16.7109375" style="213" customWidth="1"/>
    <col min="2052" max="2052" width="20.28515625" style="213" customWidth="1"/>
    <col min="2053" max="2301" width="12.7109375" style="213"/>
    <col min="2302" max="2302" width="0" style="213" hidden="1" customWidth="1"/>
    <col min="2303" max="2303" width="97.5703125" style="213" customWidth="1"/>
    <col min="2304" max="2304" width="14.7109375" style="213" customWidth="1"/>
    <col min="2305" max="2307" width="16.7109375" style="213" customWidth="1"/>
    <col min="2308" max="2308" width="20.28515625" style="213" customWidth="1"/>
    <col min="2309" max="2557" width="12.7109375" style="213"/>
    <col min="2558" max="2558" width="0" style="213" hidden="1" customWidth="1"/>
    <col min="2559" max="2559" width="97.5703125" style="213" customWidth="1"/>
    <col min="2560" max="2560" width="14.7109375" style="213" customWidth="1"/>
    <col min="2561" max="2563" width="16.7109375" style="213" customWidth="1"/>
    <col min="2564" max="2564" width="20.28515625" style="213" customWidth="1"/>
    <col min="2565" max="2813" width="12.7109375" style="213"/>
    <col min="2814" max="2814" width="0" style="213" hidden="1" customWidth="1"/>
    <col min="2815" max="2815" width="97.5703125" style="213" customWidth="1"/>
    <col min="2816" max="2816" width="14.7109375" style="213" customWidth="1"/>
    <col min="2817" max="2819" width="16.7109375" style="213" customWidth="1"/>
    <col min="2820" max="2820" width="20.28515625" style="213" customWidth="1"/>
    <col min="2821" max="3069" width="12.7109375" style="213"/>
    <col min="3070" max="3070" width="0" style="213" hidden="1" customWidth="1"/>
    <col min="3071" max="3071" width="97.5703125" style="213" customWidth="1"/>
    <col min="3072" max="3072" width="14.7109375" style="213" customWidth="1"/>
    <col min="3073" max="3075" width="16.7109375" style="213" customWidth="1"/>
    <col min="3076" max="3076" width="20.28515625" style="213" customWidth="1"/>
    <col min="3077" max="3325" width="12.7109375" style="213"/>
    <col min="3326" max="3326" width="0" style="213" hidden="1" customWidth="1"/>
    <col min="3327" max="3327" width="97.5703125" style="213" customWidth="1"/>
    <col min="3328" max="3328" width="14.7109375" style="213" customWidth="1"/>
    <col min="3329" max="3331" width="16.7109375" style="213" customWidth="1"/>
    <col min="3332" max="3332" width="20.28515625" style="213" customWidth="1"/>
    <col min="3333" max="3581" width="12.7109375" style="213"/>
    <col min="3582" max="3582" width="0" style="213" hidden="1" customWidth="1"/>
    <col min="3583" max="3583" width="97.5703125" style="213" customWidth="1"/>
    <col min="3584" max="3584" width="14.7109375" style="213" customWidth="1"/>
    <col min="3585" max="3587" width="16.7109375" style="213" customWidth="1"/>
    <col min="3588" max="3588" width="20.28515625" style="213" customWidth="1"/>
    <col min="3589" max="3837" width="12.7109375" style="213"/>
    <col min="3838" max="3838" width="0" style="213" hidden="1" customWidth="1"/>
    <col min="3839" max="3839" width="97.5703125" style="213" customWidth="1"/>
    <col min="3840" max="3840" width="14.7109375" style="213" customWidth="1"/>
    <col min="3841" max="3843" width="16.7109375" style="213" customWidth="1"/>
    <col min="3844" max="3844" width="20.28515625" style="213" customWidth="1"/>
    <col min="3845" max="4093" width="12.7109375" style="213"/>
    <col min="4094" max="4094" width="0" style="213" hidden="1" customWidth="1"/>
    <col min="4095" max="4095" width="97.5703125" style="213" customWidth="1"/>
    <col min="4096" max="4096" width="14.7109375" style="213" customWidth="1"/>
    <col min="4097" max="4099" width="16.7109375" style="213" customWidth="1"/>
    <col min="4100" max="4100" width="20.28515625" style="213" customWidth="1"/>
    <col min="4101" max="4349" width="12.7109375" style="213"/>
    <col min="4350" max="4350" width="0" style="213" hidden="1" customWidth="1"/>
    <col min="4351" max="4351" width="97.5703125" style="213" customWidth="1"/>
    <col min="4352" max="4352" width="14.7109375" style="213" customWidth="1"/>
    <col min="4353" max="4355" width="16.7109375" style="213" customWidth="1"/>
    <col min="4356" max="4356" width="20.28515625" style="213" customWidth="1"/>
    <col min="4357" max="4605" width="12.7109375" style="213"/>
    <col min="4606" max="4606" width="0" style="213" hidden="1" customWidth="1"/>
    <col min="4607" max="4607" width="97.5703125" style="213" customWidth="1"/>
    <col min="4608" max="4608" width="14.7109375" style="213" customWidth="1"/>
    <col min="4609" max="4611" width="16.7109375" style="213" customWidth="1"/>
    <col min="4612" max="4612" width="20.28515625" style="213" customWidth="1"/>
    <col min="4613" max="4861" width="12.7109375" style="213"/>
    <col min="4862" max="4862" width="0" style="213" hidden="1" customWidth="1"/>
    <col min="4863" max="4863" width="97.5703125" style="213" customWidth="1"/>
    <col min="4864" max="4864" width="14.7109375" style="213" customWidth="1"/>
    <col min="4865" max="4867" width="16.7109375" style="213" customWidth="1"/>
    <col min="4868" max="4868" width="20.28515625" style="213" customWidth="1"/>
    <col min="4869" max="5117" width="12.7109375" style="213"/>
    <col min="5118" max="5118" width="0" style="213" hidden="1" customWidth="1"/>
    <col min="5119" max="5119" width="97.5703125" style="213" customWidth="1"/>
    <col min="5120" max="5120" width="14.7109375" style="213" customWidth="1"/>
    <col min="5121" max="5123" width="16.7109375" style="213" customWidth="1"/>
    <col min="5124" max="5124" width="20.28515625" style="213" customWidth="1"/>
    <col min="5125" max="5373" width="12.7109375" style="213"/>
    <col min="5374" max="5374" width="0" style="213" hidden="1" customWidth="1"/>
    <col min="5375" max="5375" width="97.5703125" style="213" customWidth="1"/>
    <col min="5376" max="5376" width="14.7109375" style="213" customWidth="1"/>
    <col min="5377" max="5379" width="16.7109375" style="213" customWidth="1"/>
    <col min="5380" max="5380" width="20.28515625" style="213" customWidth="1"/>
    <col min="5381" max="5629" width="12.7109375" style="213"/>
    <col min="5630" max="5630" width="0" style="213" hidden="1" customWidth="1"/>
    <col min="5631" max="5631" width="97.5703125" style="213" customWidth="1"/>
    <col min="5632" max="5632" width="14.7109375" style="213" customWidth="1"/>
    <col min="5633" max="5635" width="16.7109375" style="213" customWidth="1"/>
    <col min="5636" max="5636" width="20.28515625" style="213" customWidth="1"/>
    <col min="5637" max="5885" width="12.7109375" style="213"/>
    <col min="5886" max="5886" width="0" style="213" hidden="1" customWidth="1"/>
    <col min="5887" max="5887" width="97.5703125" style="213" customWidth="1"/>
    <col min="5888" max="5888" width="14.7109375" style="213" customWidth="1"/>
    <col min="5889" max="5891" width="16.7109375" style="213" customWidth="1"/>
    <col min="5892" max="5892" width="20.28515625" style="213" customWidth="1"/>
    <col min="5893" max="6141" width="12.7109375" style="213"/>
    <col min="6142" max="6142" width="0" style="213" hidden="1" customWidth="1"/>
    <col min="6143" max="6143" width="97.5703125" style="213" customWidth="1"/>
    <col min="6144" max="6144" width="14.7109375" style="213" customWidth="1"/>
    <col min="6145" max="6147" width="16.7109375" style="213" customWidth="1"/>
    <col min="6148" max="6148" width="20.28515625" style="213" customWidth="1"/>
    <col min="6149" max="6397" width="12.7109375" style="213"/>
    <col min="6398" max="6398" width="0" style="213" hidden="1" customWidth="1"/>
    <col min="6399" max="6399" width="97.5703125" style="213" customWidth="1"/>
    <col min="6400" max="6400" width="14.7109375" style="213" customWidth="1"/>
    <col min="6401" max="6403" width="16.7109375" style="213" customWidth="1"/>
    <col min="6404" max="6404" width="20.28515625" style="213" customWidth="1"/>
    <col min="6405" max="6653" width="12.7109375" style="213"/>
    <col min="6654" max="6654" width="0" style="213" hidden="1" customWidth="1"/>
    <col min="6655" max="6655" width="97.5703125" style="213" customWidth="1"/>
    <col min="6656" max="6656" width="14.7109375" style="213" customWidth="1"/>
    <col min="6657" max="6659" width="16.7109375" style="213" customWidth="1"/>
    <col min="6660" max="6660" width="20.28515625" style="213" customWidth="1"/>
    <col min="6661" max="6909" width="12.7109375" style="213"/>
    <col min="6910" max="6910" width="0" style="213" hidden="1" customWidth="1"/>
    <col min="6911" max="6911" width="97.5703125" style="213" customWidth="1"/>
    <col min="6912" max="6912" width="14.7109375" style="213" customWidth="1"/>
    <col min="6913" max="6915" width="16.7109375" style="213" customWidth="1"/>
    <col min="6916" max="6916" width="20.28515625" style="213" customWidth="1"/>
    <col min="6917" max="7165" width="12.7109375" style="213"/>
    <col min="7166" max="7166" width="0" style="213" hidden="1" customWidth="1"/>
    <col min="7167" max="7167" width="97.5703125" style="213" customWidth="1"/>
    <col min="7168" max="7168" width="14.7109375" style="213" customWidth="1"/>
    <col min="7169" max="7171" width="16.7109375" style="213" customWidth="1"/>
    <col min="7172" max="7172" width="20.28515625" style="213" customWidth="1"/>
    <col min="7173" max="7421" width="12.7109375" style="213"/>
    <col min="7422" max="7422" width="0" style="213" hidden="1" customWidth="1"/>
    <col min="7423" max="7423" width="97.5703125" style="213" customWidth="1"/>
    <col min="7424" max="7424" width="14.7109375" style="213" customWidth="1"/>
    <col min="7425" max="7427" width="16.7109375" style="213" customWidth="1"/>
    <col min="7428" max="7428" width="20.28515625" style="213" customWidth="1"/>
    <col min="7429" max="7677" width="12.7109375" style="213"/>
    <col min="7678" max="7678" width="0" style="213" hidden="1" customWidth="1"/>
    <col min="7679" max="7679" width="97.5703125" style="213" customWidth="1"/>
    <col min="7680" max="7680" width="14.7109375" style="213" customWidth="1"/>
    <col min="7681" max="7683" width="16.7109375" style="213" customWidth="1"/>
    <col min="7684" max="7684" width="20.28515625" style="213" customWidth="1"/>
    <col min="7685" max="7933" width="12.7109375" style="213"/>
    <col min="7934" max="7934" width="0" style="213" hidden="1" customWidth="1"/>
    <col min="7935" max="7935" width="97.5703125" style="213" customWidth="1"/>
    <col min="7936" max="7936" width="14.7109375" style="213" customWidth="1"/>
    <col min="7937" max="7939" width="16.7109375" style="213" customWidth="1"/>
    <col min="7940" max="7940" width="20.28515625" style="213" customWidth="1"/>
    <col min="7941" max="8189" width="12.7109375" style="213"/>
    <col min="8190" max="8190" width="0" style="213" hidden="1" customWidth="1"/>
    <col min="8191" max="8191" width="97.5703125" style="213" customWidth="1"/>
    <col min="8192" max="8192" width="14.7109375" style="213" customWidth="1"/>
    <col min="8193" max="8195" width="16.7109375" style="213" customWidth="1"/>
    <col min="8196" max="8196" width="20.28515625" style="213" customWidth="1"/>
    <col min="8197" max="8445" width="12.7109375" style="213"/>
    <col min="8446" max="8446" width="0" style="213" hidden="1" customWidth="1"/>
    <col min="8447" max="8447" width="97.5703125" style="213" customWidth="1"/>
    <col min="8448" max="8448" width="14.7109375" style="213" customWidth="1"/>
    <col min="8449" max="8451" width="16.7109375" style="213" customWidth="1"/>
    <col min="8452" max="8452" width="20.28515625" style="213" customWidth="1"/>
    <col min="8453" max="8701" width="12.7109375" style="213"/>
    <col min="8702" max="8702" width="0" style="213" hidden="1" customWidth="1"/>
    <col min="8703" max="8703" width="97.5703125" style="213" customWidth="1"/>
    <col min="8704" max="8704" width="14.7109375" style="213" customWidth="1"/>
    <col min="8705" max="8707" width="16.7109375" style="213" customWidth="1"/>
    <col min="8708" max="8708" width="20.28515625" style="213" customWidth="1"/>
    <col min="8709" max="8957" width="12.7109375" style="213"/>
    <col min="8958" max="8958" width="0" style="213" hidden="1" customWidth="1"/>
    <col min="8959" max="8959" width="97.5703125" style="213" customWidth="1"/>
    <col min="8960" max="8960" width="14.7109375" style="213" customWidth="1"/>
    <col min="8961" max="8963" width="16.7109375" style="213" customWidth="1"/>
    <col min="8964" max="8964" width="20.28515625" style="213" customWidth="1"/>
    <col min="8965" max="9213" width="12.7109375" style="213"/>
    <col min="9214" max="9214" width="0" style="213" hidden="1" customWidth="1"/>
    <col min="9215" max="9215" width="97.5703125" style="213" customWidth="1"/>
    <col min="9216" max="9216" width="14.7109375" style="213" customWidth="1"/>
    <col min="9217" max="9219" width="16.7109375" style="213" customWidth="1"/>
    <col min="9220" max="9220" width="20.28515625" style="213" customWidth="1"/>
    <col min="9221" max="9469" width="12.7109375" style="213"/>
    <col min="9470" max="9470" width="0" style="213" hidden="1" customWidth="1"/>
    <col min="9471" max="9471" width="97.5703125" style="213" customWidth="1"/>
    <col min="9472" max="9472" width="14.7109375" style="213" customWidth="1"/>
    <col min="9473" max="9475" width="16.7109375" style="213" customWidth="1"/>
    <col min="9476" max="9476" width="20.28515625" style="213" customWidth="1"/>
    <col min="9477" max="9725" width="12.7109375" style="213"/>
    <col min="9726" max="9726" width="0" style="213" hidden="1" customWidth="1"/>
    <col min="9727" max="9727" width="97.5703125" style="213" customWidth="1"/>
    <col min="9728" max="9728" width="14.7109375" style="213" customWidth="1"/>
    <col min="9729" max="9731" width="16.7109375" style="213" customWidth="1"/>
    <col min="9732" max="9732" width="20.28515625" style="213" customWidth="1"/>
    <col min="9733" max="9981" width="12.7109375" style="213"/>
    <col min="9982" max="9982" width="0" style="213" hidden="1" customWidth="1"/>
    <col min="9983" max="9983" width="97.5703125" style="213" customWidth="1"/>
    <col min="9984" max="9984" width="14.7109375" style="213" customWidth="1"/>
    <col min="9985" max="9987" width="16.7109375" style="213" customWidth="1"/>
    <col min="9988" max="9988" width="20.28515625" style="213" customWidth="1"/>
    <col min="9989" max="10237" width="12.7109375" style="213"/>
    <col min="10238" max="10238" width="0" style="213" hidden="1" customWidth="1"/>
    <col min="10239" max="10239" width="97.5703125" style="213" customWidth="1"/>
    <col min="10240" max="10240" width="14.7109375" style="213" customWidth="1"/>
    <col min="10241" max="10243" width="16.7109375" style="213" customWidth="1"/>
    <col min="10244" max="10244" width="20.28515625" style="213" customWidth="1"/>
    <col min="10245" max="10493" width="12.7109375" style="213"/>
    <col min="10494" max="10494" width="0" style="213" hidden="1" customWidth="1"/>
    <col min="10495" max="10495" width="97.5703125" style="213" customWidth="1"/>
    <col min="10496" max="10496" width="14.7109375" style="213" customWidth="1"/>
    <col min="10497" max="10499" width="16.7109375" style="213" customWidth="1"/>
    <col min="10500" max="10500" width="20.28515625" style="213" customWidth="1"/>
    <col min="10501" max="10749" width="12.7109375" style="213"/>
    <col min="10750" max="10750" width="0" style="213" hidden="1" customWidth="1"/>
    <col min="10751" max="10751" width="97.5703125" style="213" customWidth="1"/>
    <col min="10752" max="10752" width="14.7109375" style="213" customWidth="1"/>
    <col min="10753" max="10755" width="16.7109375" style="213" customWidth="1"/>
    <col min="10756" max="10756" width="20.28515625" style="213" customWidth="1"/>
    <col min="10757" max="11005" width="12.7109375" style="213"/>
    <col min="11006" max="11006" width="0" style="213" hidden="1" customWidth="1"/>
    <col min="11007" max="11007" width="97.5703125" style="213" customWidth="1"/>
    <col min="11008" max="11008" width="14.7109375" style="213" customWidth="1"/>
    <col min="11009" max="11011" width="16.7109375" style="213" customWidth="1"/>
    <col min="11012" max="11012" width="20.28515625" style="213" customWidth="1"/>
    <col min="11013" max="11261" width="12.7109375" style="213"/>
    <col min="11262" max="11262" width="0" style="213" hidden="1" customWidth="1"/>
    <col min="11263" max="11263" width="97.5703125" style="213" customWidth="1"/>
    <col min="11264" max="11264" width="14.7109375" style="213" customWidth="1"/>
    <col min="11265" max="11267" width="16.7109375" style="213" customWidth="1"/>
    <col min="11268" max="11268" width="20.28515625" style="213" customWidth="1"/>
    <col min="11269" max="11517" width="12.7109375" style="213"/>
    <col min="11518" max="11518" width="0" style="213" hidden="1" customWidth="1"/>
    <col min="11519" max="11519" width="97.5703125" style="213" customWidth="1"/>
    <col min="11520" max="11520" width="14.7109375" style="213" customWidth="1"/>
    <col min="11521" max="11523" width="16.7109375" style="213" customWidth="1"/>
    <col min="11524" max="11524" width="20.28515625" style="213" customWidth="1"/>
    <col min="11525" max="11773" width="12.7109375" style="213"/>
    <col min="11774" max="11774" width="0" style="213" hidden="1" customWidth="1"/>
    <col min="11775" max="11775" width="97.5703125" style="213" customWidth="1"/>
    <col min="11776" max="11776" width="14.7109375" style="213" customWidth="1"/>
    <col min="11777" max="11779" width="16.7109375" style="213" customWidth="1"/>
    <col min="11780" max="11780" width="20.28515625" style="213" customWidth="1"/>
    <col min="11781" max="12029" width="12.7109375" style="213"/>
    <col min="12030" max="12030" width="0" style="213" hidden="1" customWidth="1"/>
    <col min="12031" max="12031" width="97.5703125" style="213" customWidth="1"/>
    <col min="12032" max="12032" width="14.7109375" style="213" customWidth="1"/>
    <col min="12033" max="12035" width="16.7109375" style="213" customWidth="1"/>
    <col min="12036" max="12036" width="20.28515625" style="213" customWidth="1"/>
    <col min="12037" max="12285" width="12.7109375" style="213"/>
    <col min="12286" max="12286" width="0" style="213" hidden="1" customWidth="1"/>
    <col min="12287" max="12287" width="97.5703125" style="213" customWidth="1"/>
    <col min="12288" max="12288" width="14.7109375" style="213" customWidth="1"/>
    <col min="12289" max="12291" width="16.7109375" style="213" customWidth="1"/>
    <col min="12292" max="12292" width="20.28515625" style="213" customWidth="1"/>
    <col min="12293" max="12541" width="12.7109375" style="213"/>
    <col min="12542" max="12542" width="0" style="213" hidden="1" customWidth="1"/>
    <col min="12543" max="12543" width="97.5703125" style="213" customWidth="1"/>
    <col min="12544" max="12544" width="14.7109375" style="213" customWidth="1"/>
    <col min="12545" max="12547" width="16.7109375" style="213" customWidth="1"/>
    <col min="12548" max="12548" width="20.28515625" style="213" customWidth="1"/>
    <col min="12549" max="12797" width="12.7109375" style="213"/>
    <col min="12798" max="12798" width="0" style="213" hidden="1" customWidth="1"/>
    <col min="12799" max="12799" width="97.5703125" style="213" customWidth="1"/>
    <col min="12800" max="12800" width="14.7109375" style="213" customWidth="1"/>
    <col min="12801" max="12803" width="16.7109375" style="213" customWidth="1"/>
    <col min="12804" max="12804" width="20.28515625" style="213" customWidth="1"/>
    <col min="12805" max="13053" width="12.7109375" style="213"/>
    <col min="13054" max="13054" width="0" style="213" hidden="1" customWidth="1"/>
    <col min="13055" max="13055" width="97.5703125" style="213" customWidth="1"/>
    <col min="13056" max="13056" width="14.7109375" style="213" customWidth="1"/>
    <col min="13057" max="13059" width="16.7109375" style="213" customWidth="1"/>
    <col min="13060" max="13060" width="20.28515625" style="213" customWidth="1"/>
    <col min="13061" max="13309" width="12.7109375" style="213"/>
    <col min="13310" max="13310" width="0" style="213" hidden="1" customWidth="1"/>
    <col min="13311" max="13311" width="97.5703125" style="213" customWidth="1"/>
    <col min="13312" max="13312" width="14.7109375" style="213" customWidth="1"/>
    <col min="13313" max="13315" width="16.7109375" style="213" customWidth="1"/>
    <col min="13316" max="13316" width="20.28515625" style="213" customWidth="1"/>
    <col min="13317" max="13565" width="12.7109375" style="213"/>
    <col min="13566" max="13566" width="0" style="213" hidden="1" customWidth="1"/>
    <col min="13567" max="13567" width="97.5703125" style="213" customWidth="1"/>
    <col min="13568" max="13568" width="14.7109375" style="213" customWidth="1"/>
    <col min="13569" max="13571" width="16.7109375" style="213" customWidth="1"/>
    <col min="13572" max="13572" width="20.28515625" style="213" customWidth="1"/>
    <col min="13573" max="13821" width="12.7109375" style="213"/>
    <col min="13822" max="13822" width="0" style="213" hidden="1" customWidth="1"/>
    <col min="13823" max="13823" width="97.5703125" style="213" customWidth="1"/>
    <col min="13824" max="13824" width="14.7109375" style="213" customWidth="1"/>
    <col min="13825" max="13827" width="16.7109375" style="213" customWidth="1"/>
    <col min="13828" max="13828" width="20.28515625" style="213" customWidth="1"/>
    <col min="13829" max="14077" width="12.7109375" style="213"/>
    <col min="14078" max="14078" width="0" style="213" hidden="1" customWidth="1"/>
    <col min="14079" max="14079" width="97.5703125" style="213" customWidth="1"/>
    <col min="14080" max="14080" width="14.7109375" style="213" customWidth="1"/>
    <col min="14081" max="14083" width="16.7109375" style="213" customWidth="1"/>
    <col min="14084" max="14084" width="20.28515625" style="213" customWidth="1"/>
    <col min="14085" max="14333" width="12.7109375" style="213"/>
    <col min="14334" max="14334" width="0" style="213" hidden="1" customWidth="1"/>
    <col min="14335" max="14335" width="97.5703125" style="213" customWidth="1"/>
    <col min="14336" max="14336" width="14.7109375" style="213" customWidth="1"/>
    <col min="14337" max="14339" width="16.7109375" style="213" customWidth="1"/>
    <col min="14340" max="14340" width="20.28515625" style="213" customWidth="1"/>
    <col min="14341" max="14589" width="12.7109375" style="213"/>
    <col min="14590" max="14590" width="0" style="213" hidden="1" customWidth="1"/>
    <col min="14591" max="14591" width="97.5703125" style="213" customWidth="1"/>
    <col min="14592" max="14592" width="14.7109375" style="213" customWidth="1"/>
    <col min="14593" max="14595" width="16.7109375" style="213" customWidth="1"/>
    <col min="14596" max="14596" width="20.28515625" style="213" customWidth="1"/>
    <col min="14597" max="14845" width="12.7109375" style="213"/>
    <col min="14846" max="14846" width="0" style="213" hidden="1" customWidth="1"/>
    <col min="14847" max="14847" width="97.5703125" style="213" customWidth="1"/>
    <col min="14848" max="14848" width="14.7109375" style="213" customWidth="1"/>
    <col min="14849" max="14851" width="16.7109375" style="213" customWidth="1"/>
    <col min="14852" max="14852" width="20.28515625" style="213" customWidth="1"/>
    <col min="14853" max="15101" width="12.7109375" style="213"/>
    <col min="15102" max="15102" width="0" style="213" hidden="1" customWidth="1"/>
    <col min="15103" max="15103" width="97.5703125" style="213" customWidth="1"/>
    <col min="15104" max="15104" width="14.7109375" style="213" customWidth="1"/>
    <col min="15105" max="15107" width="16.7109375" style="213" customWidth="1"/>
    <col min="15108" max="15108" width="20.28515625" style="213" customWidth="1"/>
    <col min="15109" max="15357" width="12.7109375" style="213"/>
    <col min="15358" max="15358" width="0" style="213" hidden="1" customWidth="1"/>
    <col min="15359" max="15359" width="97.5703125" style="213" customWidth="1"/>
    <col min="15360" max="15360" width="14.7109375" style="213" customWidth="1"/>
    <col min="15361" max="15363" width="16.7109375" style="213" customWidth="1"/>
    <col min="15364" max="15364" width="20.28515625" style="213" customWidth="1"/>
    <col min="15365" max="15613" width="12.7109375" style="213"/>
    <col min="15614" max="15614" width="0" style="213" hidden="1" customWidth="1"/>
    <col min="15615" max="15615" width="97.5703125" style="213" customWidth="1"/>
    <col min="15616" max="15616" width="14.7109375" style="213" customWidth="1"/>
    <col min="15617" max="15619" width="16.7109375" style="213" customWidth="1"/>
    <col min="15620" max="15620" width="20.28515625" style="213" customWidth="1"/>
    <col min="15621" max="15869" width="12.7109375" style="213"/>
    <col min="15870" max="15870" width="0" style="213" hidden="1" customWidth="1"/>
    <col min="15871" max="15871" width="97.5703125" style="213" customWidth="1"/>
    <col min="15872" max="15872" width="14.7109375" style="213" customWidth="1"/>
    <col min="15873" max="15875" width="16.7109375" style="213" customWidth="1"/>
    <col min="15876" max="15876" width="20.28515625" style="213" customWidth="1"/>
    <col min="15877" max="16125" width="12.7109375" style="213"/>
    <col min="16126" max="16126" width="0" style="213" hidden="1" customWidth="1"/>
    <col min="16127" max="16127" width="97.5703125" style="213" customWidth="1"/>
    <col min="16128" max="16128" width="14.7109375" style="213" customWidth="1"/>
    <col min="16129" max="16131" width="16.7109375" style="213" customWidth="1"/>
    <col min="16132" max="16132" width="20.28515625" style="213" customWidth="1"/>
    <col min="16133" max="16384" width="12.7109375" style="213"/>
  </cols>
  <sheetData>
    <row r="1" spans="1:11" s="205" customFormat="1" ht="12" customHeight="1">
      <c r="A1" s="807"/>
      <c r="B1" s="1519"/>
      <c r="C1" s="1519"/>
      <c r="D1" s="1519"/>
      <c r="E1" s="1519"/>
      <c r="F1" s="1519"/>
      <c r="G1" s="678"/>
      <c r="H1" s="460"/>
      <c r="I1" s="2"/>
      <c r="J1" s="2"/>
    </row>
    <row r="2" spans="1:11" s="205" customFormat="1" ht="29.1" customHeight="1">
      <c r="A2" s="807"/>
      <c r="B2" s="1520" t="s">
        <v>231</v>
      </c>
      <c r="C2" s="1520"/>
      <c r="D2" s="1520"/>
      <c r="E2" s="1520"/>
      <c r="F2" s="1520"/>
      <c r="G2" s="1520"/>
      <c r="H2" s="2"/>
      <c r="I2" s="2"/>
      <c r="J2" s="2"/>
    </row>
    <row r="3" spans="1:11" s="205" customFormat="1" ht="29.1" customHeight="1">
      <c r="A3" s="807"/>
      <c r="B3" s="1521" t="s">
        <v>524</v>
      </c>
      <c r="C3" s="1521"/>
      <c r="D3" s="1521"/>
      <c r="E3" s="1521"/>
      <c r="F3" s="1521"/>
      <c r="G3" s="1521"/>
      <c r="H3" s="2"/>
      <c r="I3" s="2"/>
      <c r="J3" s="2"/>
    </row>
    <row r="4" spans="1:11" s="205" customFormat="1" ht="29.1" customHeight="1">
      <c r="A4" s="807"/>
      <c r="B4" s="1522" t="str">
        <f>'Система РуфУклон'!B4:N4</f>
        <v xml:space="preserve"> от 1 мая 2017</v>
      </c>
      <c r="C4" s="1522"/>
      <c r="D4" s="1522"/>
      <c r="E4" s="1522"/>
      <c r="F4" s="1522"/>
      <c r="G4" s="1522"/>
      <c r="H4" s="2"/>
      <c r="I4" s="2"/>
      <c r="J4" s="2"/>
    </row>
    <row r="5" spans="1:11" s="208" customFormat="1" ht="21.75" customHeight="1">
      <c r="A5" s="808"/>
      <c r="B5" s="1523" t="s">
        <v>515</v>
      </c>
      <c r="C5" s="1523"/>
      <c r="D5" s="1523"/>
      <c r="E5" s="1523"/>
      <c r="F5" s="1523"/>
      <c r="G5" s="1523"/>
      <c r="H5" s="2"/>
      <c r="I5" s="2"/>
      <c r="J5" s="2"/>
    </row>
    <row r="6" spans="1:11" s="208" customFormat="1" ht="21.75" customHeight="1">
      <c r="A6" s="808"/>
      <c r="B6" s="1523"/>
      <c r="C6" s="1523"/>
      <c r="D6" s="1523"/>
      <c r="E6" s="1523"/>
      <c r="F6" s="1523"/>
      <c r="G6" s="1523"/>
      <c r="H6" s="2"/>
      <c r="I6" s="2"/>
      <c r="J6" s="2"/>
    </row>
    <row r="7" spans="1:11" s="208" customFormat="1" ht="21.75" customHeight="1">
      <c r="A7" s="808"/>
      <c r="B7" s="1523"/>
      <c r="C7" s="1523"/>
      <c r="D7" s="1523"/>
      <c r="E7" s="1523"/>
      <c r="F7" s="1523"/>
      <c r="G7" s="1523"/>
      <c r="H7" s="101"/>
      <c r="I7" s="102"/>
      <c r="J7" s="102"/>
    </row>
    <row r="8" spans="1:11" s="205" customFormat="1" ht="29.1" customHeight="1" thickBot="1">
      <c r="A8" s="807"/>
      <c r="B8" s="206"/>
      <c r="C8" s="206"/>
      <c r="D8" s="206"/>
      <c r="E8" s="590"/>
      <c r="F8" s="206"/>
      <c r="G8" s="206"/>
      <c r="H8" s="101"/>
      <c r="I8"/>
      <c r="J8" s="18"/>
    </row>
    <row r="9" spans="1:11" s="245" customFormat="1">
      <c r="A9" s="809"/>
      <c r="B9" s="1524" t="s">
        <v>1</v>
      </c>
      <c r="C9" s="679" t="s">
        <v>84</v>
      </c>
      <c r="D9" s="680" t="s">
        <v>98</v>
      </c>
      <c r="E9" s="681" t="s">
        <v>99</v>
      </c>
      <c r="F9" s="682" t="s">
        <v>100</v>
      </c>
      <c r="G9" s="681" t="s">
        <v>99</v>
      </c>
      <c r="H9" s="101"/>
      <c r="I9"/>
      <c r="J9" s="18"/>
    </row>
    <row r="10" spans="1:11" s="245" customFormat="1" ht="16.5" thickBot="1">
      <c r="A10" s="810"/>
      <c r="B10" s="1524"/>
      <c r="C10" s="1086" t="s">
        <v>85</v>
      </c>
      <c r="D10" s="680" t="s">
        <v>145</v>
      </c>
      <c r="E10" s="681" t="s">
        <v>146</v>
      </c>
      <c r="F10" s="682" t="s">
        <v>147</v>
      </c>
      <c r="G10" s="681" t="s">
        <v>232</v>
      </c>
      <c r="H10" s="18"/>
      <c r="I10"/>
      <c r="J10" s="18"/>
    </row>
    <row r="11" spans="1:11" s="207" customFormat="1" ht="18" customHeight="1">
      <c r="A11" s="811"/>
      <c r="B11" s="1518" t="s">
        <v>148</v>
      </c>
      <c r="C11" s="1518"/>
      <c r="D11" s="1518"/>
      <c r="E11" s="1518"/>
      <c r="F11" s="1518"/>
      <c r="G11" s="1518"/>
      <c r="H11" s="18"/>
      <c r="I11"/>
      <c r="J11" s="18"/>
    </row>
    <row r="12" spans="1:11" ht="21" customHeight="1">
      <c r="A12" s="812">
        <v>75586</v>
      </c>
      <c r="B12" s="684" t="s">
        <v>149</v>
      </c>
      <c r="C12" s="211" t="s">
        <v>150</v>
      </c>
      <c r="D12" s="212">
        <v>25</v>
      </c>
      <c r="E12" s="251">
        <v>19.11</v>
      </c>
      <c r="F12" s="244">
        <v>6</v>
      </c>
      <c r="G12" s="251">
        <f>E12*F12</f>
        <v>114.66</v>
      </c>
      <c r="H12" s="1136"/>
      <c r="I12" s="487"/>
      <c r="J12" s="566"/>
      <c r="K12" s="827"/>
    </row>
    <row r="13" spans="1:11" ht="21" customHeight="1">
      <c r="A13" s="812"/>
      <c r="B13" s="684" t="s">
        <v>464</v>
      </c>
      <c r="C13" s="211" t="s">
        <v>150</v>
      </c>
      <c r="D13" s="212">
        <v>25</v>
      </c>
      <c r="E13" s="251">
        <v>17.3</v>
      </c>
      <c r="F13" s="244">
        <v>6</v>
      </c>
      <c r="G13" s="251">
        <f>E13*F13</f>
        <v>103.80000000000001</v>
      </c>
      <c r="H13" s="1136"/>
      <c r="I13" s="487"/>
      <c r="J13" s="566"/>
      <c r="K13" s="827"/>
    </row>
    <row r="14" spans="1:11" ht="21" customHeight="1">
      <c r="A14" s="812"/>
      <c r="B14" s="684" t="s">
        <v>151</v>
      </c>
      <c r="C14" s="211" t="s">
        <v>150</v>
      </c>
      <c r="D14" s="212">
        <v>25</v>
      </c>
      <c r="E14" s="251">
        <v>21.23</v>
      </c>
      <c r="F14" s="244">
        <v>5</v>
      </c>
      <c r="G14" s="251">
        <f t="shared" ref="G14" si="0">E14*F14</f>
        <v>106.15</v>
      </c>
      <c r="H14" s="1136"/>
      <c r="I14" s="487"/>
      <c r="J14" s="566"/>
      <c r="K14" s="827"/>
    </row>
    <row r="15" spans="1:11" ht="21" customHeight="1">
      <c r="A15" s="812">
        <v>40121</v>
      </c>
      <c r="B15" s="684" t="s">
        <v>461</v>
      </c>
      <c r="C15" s="211" t="s">
        <v>150</v>
      </c>
      <c r="D15" s="212">
        <v>25</v>
      </c>
      <c r="E15" s="251">
        <v>19.010000000000002</v>
      </c>
      <c r="F15" s="244">
        <v>5</v>
      </c>
      <c r="G15" s="251">
        <f t="shared" ref="G15:G84" si="1">E15*F15</f>
        <v>95.050000000000011</v>
      </c>
      <c r="H15" s="1136"/>
      <c r="I15" s="487"/>
      <c r="J15" s="566"/>
      <c r="K15" s="827"/>
    </row>
    <row r="16" spans="1:11" s="209" customFormat="1" ht="18" customHeight="1">
      <c r="A16" s="813"/>
      <c r="B16" s="1518" t="s">
        <v>152</v>
      </c>
      <c r="C16" s="1518"/>
      <c r="D16" s="1518"/>
      <c r="E16" s="1518"/>
      <c r="F16" s="1518"/>
      <c r="G16" s="1518"/>
      <c r="H16" s="1136"/>
      <c r="I16"/>
      <c r="J16" s="18"/>
      <c r="K16" s="818"/>
    </row>
    <row r="17" spans="1:17" ht="21" customHeight="1">
      <c r="A17" s="812">
        <v>40112</v>
      </c>
      <c r="B17" s="684" t="s">
        <v>356</v>
      </c>
      <c r="C17" s="211" t="s">
        <v>153</v>
      </c>
      <c r="D17" s="212">
        <v>10</v>
      </c>
      <c r="E17" s="251">
        <v>149.43</v>
      </c>
      <c r="F17" s="244">
        <v>0.15</v>
      </c>
      <c r="G17" s="251">
        <f t="shared" si="1"/>
        <v>22.4145</v>
      </c>
      <c r="H17" s="1136"/>
      <c r="I17" s="487"/>
      <c r="J17" s="566"/>
      <c r="K17" s="827"/>
    </row>
    <row r="18" spans="1:17" ht="21" customHeight="1">
      <c r="A18" s="812"/>
      <c r="B18" s="684" t="s">
        <v>462</v>
      </c>
      <c r="C18" s="211" t="s">
        <v>153</v>
      </c>
      <c r="D18" s="212">
        <v>10</v>
      </c>
      <c r="E18" s="251">
        <v>70.12</v>
      </c>
      <c r="F18" s="244">
        <v>0.2</v>
      </c>
      <c r="G18" s="251">
        <f t="shared" ref="G18" si="2">E18*F18</f>
        <v>14.024000000000001</v>
      </c>
      <c r="H18" s="1136"/>
      <c r="I18" s="487"/>
      <c r="J18" s="566"/>
      <c r="K18" s="827"/>
    </row>
    <row r="19" spans="1:17" ht="21" customHeight="1">
      <c r="A19" s="814">
        <v>117245</v>
      </c>
      <c r="B19" s="684" t="s">
        <v>154</v>
      </c>
      <c r="C19" s="211" t="s">
        <v>150</v>
      </c>
      <c r="D19" s="212">
        <v>18</v>
      </c>
      <c r="E19" s="251">
        <v>212.9</v>
      </c>
      <c r="F19" s="244">
        <v>0.25</v>
      </c>
      <c r="G19" s="251">
        <f t="shared" si="1"/>
        <v>53.225000000000001</v>
      </c>
      <c r="H19" s="1136"/>
      <c r="I19" s="487"/>
      <c r="J19" s="566"/>
      <c r="K19" s="827"/>
    </row>
    <row r="20" spans="1:17" ht="21" customHeight="1">
      <c r="A20" s="1098">
        <v>76525</v>
      </c>
      <c r="B20" s="684" t="s">
        <v>155</v>
      </c>
      <c r="C20" s="211" t="s">
        <v>150</v>
      </c>
      <c r="D20" s="212">
        <v>18</v>
      </c>
      <c r="E20" s="251">
        <v>235.79</v>
      </c>
      <c r="F20" s="244">
        <v>0.25</v>
      </c>
      <c r="G20" s="251">
        <f t="shared" si="1"/>
        <v>58.947499999999998</v>
      </c>
      <c r="H20" s="1136"/>
      <c r="I20" s="487"/>
      <c r="J20" s="566"/>
      <c r="K20" s="827"/>
    </row>
    <row r="21" spans="1:17" ht="21" customHeight="1">
      <c r="A21" s="1098"/>
      <c r="B21" s="684" t="s">
        <v>156</v>
      </c>
      <c r="C21" s="211" t="s">
        <v>150</v>
      </c>
      <c r="D21" s="212">
        <v>18</v>
      </c>
      <c r="E21" s="251">
        <v>276.86</v>
      </c>
      <c r="F21" s="244">
        <v>0.25</v>
      </c>
      <c r="G21" s="251">
        <f t="shared" ref="G21" si="3">E21*F21</f>
        <v>69.215000000000003</v>
      </c>
      <c r="H21" s="1136"/>
      <c r="I21" s="487"/>
      <c r="J21" s="566"/>
      <c r="K21" s="827"/>
    </row>
    <row r="22" spans="1:17" ht="21" customHeight="1">
      <c r="A22" s="1098">
        <v>76450</v>
      </c>
      <c r="B22" s="684" t="s">
        <v>463</v>
      </c>
      <c r="C22" s="211" t="s">
        <v>150</v>
      </c>
      <c r="D22" s="212">
        <v>20</v>
      </c>
      <c r="E22" s="251">
        <v>132.1</v>
      </c>
      <c r="F22" s="244">
        <v>0.25</v>
      </c>
      <c r="G22" s="251">
        <f t="shared" si="1"/>
        <v>33.024999999999999</v>
      </c>
      <c r="H22" s="1136"/>
      <c r="I22" s="487"/>
      <c r="J22" s="566"/>
      <c r="K22" s="827"/>
    </row>
    <row r="23" spans="1:17" s="209" customFormat="1" ht="18" customHeight="1">
      <c r="A23" s="813"/>
      <c r="B23" s="1518" t="s">
        <v>357</v>
      </c>
      <c r="C23" s="1518"/>
      <c r="D23" s="1518"/>
      <c r="E23" s="1518"/>
      <c r="F23" s="1518"/>
      <c r="G23" s="1518"/>
      <c r="H23" s="1136"/>
      <c r="I23"/>
      <c r="J23" s="18"/>
      <c r="K23" s="818"/>
    </row>
    <row r="24" spans="1:17" s="561" customFormat="1" ht="21" customHeight="1">
      <c r="A24" s="1099">
        <v>167234</v>
      </c>
      <c r="B24" s="693" t="s">
        <v>469</v>
      </c>
      <c r="C24" s="1001" t="s">
        <v>86</v>
      </c>
      <c r="D24" s="1002">
        <v>55</v>
      </c>
      <c r="E24" s="694">
        <v>64.64</v>
      </c>
      <c r="F24" s="1003">
        <v>1.1499999999999999</v>
      </c>
      <c r="G24" s="694">
        <f t="shared" ref="G24:G29" si="4">E24*F24</f>
        <v>74.335999999999999</v>
      </c>
      <c r="H24" s="1136"/>
      <c r="I24" s="556"/>
      <c r="J24" s="818"/>
      <c r="O24" s="821"/>
      <c r="P24" s="821"/>
    </row>
    <row r="25" spans="1:17" s="561" customFormat="1" ht="21" customHeight="1">
      <c r="A25" s="1099"/>
      <c r="B25" s="693" t="s">
        <v>470</v>
      </c>
      <c r="C25" s="1001" t="s">
        <v>86</v>
      </c>
      <c r="D25" s="1002">
        <v>55</v>
      </c>
      <c r="E25" s="694">
        <v>76.06</v>
      </c>
      <c r="F25" s="1003">
        <v>1.1499999999999999</v>
      </c>
      <c r="G25" s="694">
        <f>E25*F25</f>
        <v>87.468999999999994</v>
      </c>
      <c r="H25" s="1136"/>
      <c r="I25" s="556"/>
      <c r="J25" s="818"/>
      <c r="O25" s="821"/>
      <c r="P25" s="821"/>
    </row>
    <row r="26" spans="1:17" s="561" customFormat="1" ht="21" customHeight="1">
      <c r="A26" s="1099">
        <v>191419</v>
      </c>
      <c r="B26" s="693" t="s">
        <v>358</v>
      </c>
      <c r="C26" s="1001" t="s">
        <v>86</v>
      </c>
      <c r="D26" s="1002">
        <v>50</v>
      </c>
      <c r="E26" s="694">
        <v>65.650000000000006</v>
      </c>
      <c r="F26" s="1003">
        <v>1.1499999999999999</v>
      </c>
      <c r="G26" s="694">
        <f t="shared" si="4"/>
        <v>75.497500000000002</v>
      </c>
      <c r="H26" s="1136"/>
      <c r="I26" s="556"/>
      <c r="J26" s="818"/>
      <c r="O26" s="821"/>
      <c r="P26" s="821"/>
    </row>
    <row r="27" spans="1:17" s="561" customFormat="1" ht="21" customHeight="1">
      <c r="A27" s="814">
        <v>69262</v>
      </c>
      <c r="B27" s="693" t="s">
        <v>471</v>
      </c>
      <c r="C27" s="1001" t="s">
        <v>86</v>
      </c>
      <c r="D27" s="1002">
        <v>25</v>
      </c>
      <c r="E27" s="694">
        <v>149.85</v>
      </c>
      <c r="F27" s="1003">
        <v>1.1499999999999999</v>
      </c>
      <c r="G27" s="694">
        <f t="shared" si="4"/>
        <v>172.32749999999999</v>
      </c>
      <c r="H27" s="1136"/>
      <c r="I27" s="556"/>
      <c r="J27" s="818"/>
      <c r="O27" s="821"/>
      <c r="P27" s="821"/>
    </row>
    <row r="28" spans="1:17" s="561" customFormat="1" ht="21" customHeight="1">
      <c r="A28" s="814"/>
      <c r="B28" s="693" t="s">
        <v>472</v>
      </c>
      <c r="C28" s="1001" t="s">
        <v>86</v>
      </c>
      <c r="D28" s="1002">
        <v>50</v>
      </c>
      <c r="E28" s="694">
        <v>91.75</v>
      </c>
      <c r="F28" s="1003">
        <v>1.1499999999999999</v>
      </c>
      <c r="G28" s="694">
        <f t="shared" si="4"/>
        <v>105.51249999999999</v>
      </c>
      <c r="H28" s="1136"/>
      <c r="I28" s="556"/>
      <c r="J28" s="818"/>
      <c r="O28" s="821"/>
      <c r="P28" s="821"/>
    </row>
    <row r="29" spans="1:17" s="209" customFormat="1" ht="21" customHeight="1">
      <c r="A29" s="1099">
        <v>166214</v>
      </c>
      <c r="B29" s="693" t="s">
        <v>473</v>
      </c>
      <c r="C29" s="1001" t="s">
        <v>86</v>
      </c>
      <c r="D29" s="1002">
        <v>50</v>
      </c>
      <c r="E29" s="694">
        <v>109.7</v>
      </c>
      <c r="F29" s="1003">
        <v>1.1499999999999999</v>
      </c>
      <c r="G29" s="694">
        <f t="shared" si="4"/>
        <v>126.15499999999999</v>
      </c>
      <c r="H29" s="1136"/>
      <c r="I29" s="556"/>
      <c r="J29" s="818"/>
      <c r="O29" s="821"/>
      <c r="P29" s="821"/>
      <c r="Q29" s="561"/>
    </row>
    <row r="30" spans="1:17" s="210" customFormat="1" ht="18" customHeight="1">
      <c r="A30" s="812"/>
      <c r="B30" s="1518" t="s">
        <v>157</v>
      </c>
      <c r="C30" s="1518"/>
      <c r="D30" s="1518"/>
      <c r="E30" s="1518"/>
      <c r="F30" s="1518"/>
      <c r="G30" s="1518"/>
      <c r="H30" s="1136"/>
      <c r="I30"/>
      <c r="J30" s="18"/>
      <c r="K30" s="818"/>
    </row>
    <row r="31" spans="1:17" s="210" customFormat="1" ht="21" customHeight="1">
      <c r="A31" s="814">
        <v>114946</v>
      </c>
      <c r="B31" s="683" t="s">
        <v>158</v>
      </c>
      <c r="C31" s="419" t="s">
        <v>150</v>
      </c>
      <c r="D31" s="420">
        <v>25</v>
      </c>
      <c r="E31" s="251">
        <v>25.47</v>
      </c>
      <c r="F31" s="244">
        <v>2.8</v>
      </c>
      <c r="G31" s="251">
        <f t="shared" si="1"/>
        <v>71.315999999999988</v>
      </c>
      <c r="H31" s="1136"/>
      <c r="I31"/>
      <c r="J31" s="18"/>
      <c r="K31" s="818"/>
    </row>
    <row r="32" spans="1:17" s="210" customFormat="1" ht="21" customHeight="1">
      <c r="A32" s="814">
        <v>114948</v>
      </c>
      <c r="B32" s="683" t="s">
        <v>159</v>
      </c>
      <c r="C32" s="419" t="s">
        <v>150</v>
      </c>
      <c r="D32" s="420">
        <v>25</v>
      </c>
      <c r="E32" s="251">
        <v>25.47</v>
      </c>
      <c r="F32" s="244">
        <v>4.0999999999999996</v>
      </c>
      <c r="G32" s="251">
        <f t="shared" si="1"/>
        <v>104.42699999999999</v>
      </c>
      <c r="H32" s="1136"/>
      <c r="I32"/>
      <c r="J32" s="18"/>
      <c r="K32" s="818"/>
    </row>
    <row r="33" spans="1:11" ht="21" customHeight="1">
      <c r="A33" s="814">
        <v>114469</v>
      </c>
      <c r="B33" s="684" t="s">
        <v>160</v>
      </c>
      <c r="C33" s="211" t="s">
        <v>150</v>
      </c>
      <c r="D33" s="212">
        <v>25</v>
      </c>
      <c r="E33" s="251">
        <v>27.6</v>
      </c>
      <c r="F33" s="244">
        <v>2.5</v>
      </c>
      <c r="G33" s="251">
        <f t="shared" si="1"/>
        <v>69</v>
      </c>
      <c r="H33" s="1136"/>
      <c r="I33" s="487"/>
      <c r="J33" s="566"/>
      <c r="K33" s="827"/>
    </row>
    <row r="34" spans="1:11" s="828" customFormat="1" ht="21" customHeight="1">
      <c r="A34" s="814">
        <v>114950</v>
      </c>
      <c r="B34" s="684" t="s">
        <v>161</v>
      </c>
      <c r="C34" s="211" t="s">
        <v>150</v>
      </c>
      <c r="D34" s="212">
        <v>25</v>
      </c>
      <c r="E34" s="251">
        <v>27.6</v>
      </c>
      <c r="F34" s="244">
        <v>2.9</v>
      </c>
      <c r="G34" s="251">
        <f t="shared" si="1"/>
        <v>80.040000000000006</v>
      </c>
      <c r="H34" s="1136"/>
      <c r="I34" s="487"/>
      <c r="J34" s="566"/>
      <c r="K34" s="827"/>
    </row>
    <row r="35" spans="1:11" s="828" customFormat="1" ht="21" customHeight="1">
      <c r="A35" s="819"/>
      <c r="B35" s="684" t="s">
        <v>465</v>
      </c>
      <c r="C35" s="211" t="s">
        <v>150</v>
      </c>
      <c r="D35" s="212">
        <v>25</v>
      </c>
      <c r="E35" s="251">
        <v>31.49</v>
      </c>
      <c r="F35" s="244">
        <v>1.8</v>
      </c>
      <c r="G35" s="251">
        <f t="shared" ref="G35:G36" si="5">E35*F35</f>
        <v>56.681999999999995</v>
      </c>
      <c r="H35" s="1136"/>
      <c r="I35" s="487"/>
      <c r="J35" s="566"/>
      <c r="K35" s="827"/>
    </row>
    <row r="36" spans="1:11" s="828" customFormat="1" ht="21" customHeight="1">
      <c r="A36" s="819"/>
      <c r="B36" s="684" t="s">
        <v>466</v>
      </c>
      <c r="C36" s="211" t="s">
        <v>150</v>
      </c>
      <c r="D36" s="212">
        <v>25</v>
      </c>
      <c r="E36" s="251">
        <v>27.6</v>
      </c>
      <c r="F36" s="244">
        <v>4.0999999999999996</v>
      </c>
      <c r="G36" s="251">
        <f t="shared" si="5"/>
        <v>113.16</v>
      </c>
      <c r="H36" s="1136"/>
      <c r="I36" s="487"/>
      <c r="J36" s="566"/>
      <c r="K36" s="827"/>
    </row>
    <row r="37" spans="1:11" s="210" customFormat="1" ht="18" customHeight="1">
      <c r="A37" s="812"/>
      <c r="B37" s="1518" t="s">
        <v>368</v>
      </c>
      <c r="C37" s="1518"/>
      <c r="D37" s="1518"/>
      <c r="E37" s="1518"/>
      <c r="F37" s="1518"/>
      <c r="G37" s="1518"/>
      <c r="H37" s="1136"/>
      <c r="I37"/>
      <c r="J37" s="18"/>
      <c r="K37" s="818"/>
    </row>
    <row r="38" spans="1:11" s="210" customFormat="1" ht="21" customHeight="1">
      <c r="A38" s="1099">
        <v>50329</v>
      </c>
      <c r="B38" s="684" t="s">
        <v>162</v>
      </c>
      <c r="C38" s="211" t="s">
        <v>153</v>
      </c>
      <c r="D38" s="212">
        <v>9</v>
      </c>
      <c r="E38" s="251">
        <v>431.75</v>
      </c>
      <c r="F38" s="244">
        <v>0.2</v>
      </c>
      <c r="G38" s="251">
        <f t="shared" si="1"/>
        <v>86.350000000000009</v>
      </c>
      <c r="H38" s="1136"/>
      <c r="I38"/>
      <c r="J38" s="18"/>
      <c r="K38" s="818"/>
    </row>
    <row r="39" spans="1:11" s="210" customFormat="1" ht="21" customHeight="1">
      <c r="A39" s="814">
        <v>76445</v>
      </c>
      <c r="B39" s="684" t="s">
        <v>163</v>
      </c>
      <c r="C39" s="211" t="s">
        <v>153</v>
      </c>
      <c r="D39" s="212">
        <v>9</v>
      </c>
      <c r="E39" s="251">
        <v>492.02</v>
      </c>
      <c r="F39" s="244">
        <v>0.2</v>
      </c>
      <c r="G39" s="251">
        <f t="shared" si="1"/>
        <v>98.403999999999996</v>
      </c>
      <c r="H39" s="1136"/>
      <c r="I39" s="562"/>
      <c r="J39" s="18"/>
      <c r="K39" s="818"/>
    </row>
    <row r="40" spans="1:11" s="210" customFormat="1" ht="21" customHeight="1">
      <c r="A40" s="814">
        <v>76513</v>
      </c>
      <c r="B40" s="684" t="s">
        <v>164</v>
      </c>
      <c r="C40" s="211" t="s">
        <v>153</v>
      </c>
      <c r="D40" s="212">
        <v>9</v>
      </c>
      <c r="E40" s="251">
        <v>531.09</v>
      </c>
      <c r="F40" s="244">
        <v>0.2</v>
      </c>
      <c r="G40" s="251">
        <f t="shared" si="1"/>
        <v>106.21800000000002</v>
      </c>
      <c r="H40" s="1136"/>
      <c r="I40" s="562"/>
      <c r="J40" s="18"/>
      <c r="K40" s="818"/>
    </row>
    <row r="41" spans="1:11" s="246" customFormat="1" ht="21" customHeight="1">
      <c r="A41" s="814">
        <v>76515</v>
      </c>
      <c r="B41" s="684" t="s">
        <v>165</v>
      </c>
      <c r="C41" s="211" t="s">
        <v>153</v>
      </c>
      <c r="D41" s="212">
        <v>9</v>
      </c>
      <c r="E41" s="251">
        <v>760.71</v>
      </c>
      <c r="F41" s="244">
        <v>0.2</v>
      </c>
      <c r="G41" s="251">
        <f t="shared" si="1"/>
        <v>152.14200000000002</v>
      </c>
      <c r="H41" s="1136"/>
      <c r="I41" s="562"/>
      <c r="J41" s="18"/>
      <c r="K41" s="818"/>
    </row>
    <row r="42" spans="1:11" s="208" customFormat="1" ht="21" customHeight="1">
      <c r="A42" s="1098">
        <v>189669</v>
      </c>
      <c r="B42" s="684" t="s">
        <v>233</v>
      </c>
      <c r="C42" s="211" t="s">
        <v>153</v>
      </c>
      <c r="D42" s="212">
        <v>9</v>
      </c>
      <c r="E42" s="251">
        <v>1064.94</v>
      </c>
      <c r="F42" s="244">
        <v>0.2</v>
      </c>
      <c r="G42" s="251">
        <f t="shared" si="1"/>
        <v>212.98800000000003</v>
      </c>
      <c r="H42" s="1136"/>
      <c r="I42"/>
      <c r="J42" s="18"/>
      <c r="K42" s="818"/>
    </row>
    <row r="43" spans="1:11" s="210" customFormat="1" ht="18" customHeight="1">
      <c r="A43" s="812"/>
      <c r="B43" s="1518" t="s">
        <v>166</v>
      </c>
      <c r="C43" s="1518"/>
      <c r="D43" s="1518"/>
      <c r="E43" s="1518"/>
      <c r="F43" s="1518"/>
      <c r="G43" s="1518"/>
      <c r="H43" s="1136"/>
      <c r="I43" s="19"/>
      <c r="J43" s="18"/>
      <c r="K43" s="818"/>
    </row>
    <row r="44" spans="1:11" s="210" customFormat="1" ht="21" customHeight="1" thickBot="1">
      <c r="A44" s="1100" t="s">
        <v>423</v>
      </c>
      <c r="B44" s="683" t="s">
        <v>167</v>
      </c>
      <c r="C44" s="419" t="s">
        <v>150</v>
      </c>
      <c r="D44" s="420">
        <v>20</v>
      </c>
      <c r="E44" s="251">
        <v>185.58</v>
      </c>
      <c r="F44" s="244" t="s">
        <v>359</v>
      </c>
      <c r="G44" s="251">
        <f>E44*2.8</f>
        <v>519.62400000000002</v>
      </c>
      <c r="H44" s="1136"/>
      <c r="I44"/>
      <c r="J44" s="18"/>
      <c r="K44" s="818"/>
    </row>
    <row r="45" spans="1:11" s="210" customFormat="1" ht="21" customHeight="1" thickBot="1">
      <c r="A45" s="1100" t="s">
        <v>424</v>
      </c>
      <c r="B45" s="683" t="s">
        <v>168</v>
      </c>
      <c r="C45" s="419" t="s">
        <v>150</v>
      </c>
      <c r="D45" s="420">
        <v>20</v>
      </c>
      <c r="E45" s="251">
        <v>192.58</v>
      </c>
      <c r="F45" s="244" t="s">
        <v>359</v>
      </c>
      <c r="G45" s="251">
        <f>E45*2.8</f>
        <v>539.22400000000005</v>
      </c>
      <c r="H45" s="1136"/>
      <c r="I45"/>
      <c r="J45" s="18"/>
      <c r="K45" s="818"/>
    </row>
    <row r="46" spans="1:11" s="828" customFormat="1" ht="21" customHeight="1" thickBot="1">
      <c r="A46" s="1100" t="s">
        <v>425</v>
      </c>
      <c r="B46" s="684" t="s">
        <v>169</v>
      </c>
      <c r="C46" s="211" t="s">
        <v>150</v>
      </c>
      <c r="D46" s="212">
        <v>20</v>
      </c>
      <c r="E46" s="251">
        <v>202.84</v>
      </c>
      <c r="F46" s="244" t="s">
        <v>359</v>
      </c>
      <c r="G46" s="251">
        <f>E46*2.8</f>
        <v>567.952</v>
      </c>
      <c r="H46" s="1136"/>
      <c r="I46" s="487"/>
      <c r="J46" s="566"/>
      <c r="K46" s="827"/>
    </row>
    <row r="47" spans="1:11" ht="21" customHeight="1" thickBot="1">
      <c r="A47" s="1100" t="s">
        <v>426</v>
      </c>
      <c r="B47" s="684" t="s">
        <v>170</v>
      </c>
      <c r="C47" s="211" t="s">
        <v>150</v>
      </c>
      <c r="D47" s="212">
        <v>20</v>
      </c>
      <c r="E47" s="251">
        <v>226.79</v>
      </c>
      <c r="F47" s="244" t="s">
        <v>359</v>
      </c>
      <c r="G47" s="251">
        <f>E47*2.8</f>
        <v>635.01199999999994</v>
      </c>
      <c r="H47" s="1136"/>
      <c r="I47" s="487"/>
      <c r="J47" s="566"/>
      <c r="K47" s="827"/>
    </row>
    <row r="48" spans="1:11" ht="21" customHeight="1">
      <c r="A48" s="820"/>
      <c r="B48" s="684" t="s">
        <v>467</v>
      </c>
      <c r="C48" s="211" t="s">
        <v>150</v>
      </c>
      <c r="D48" s="212">
        <v>25</v>
      </c>
      <c r="E48" s="251">
        <v>151.16999999999999</v>
      </c>
      <c r="F48" s="244" t="s">
        <v>359</v>
      </c>
      <c r="G48" s="251">
        <f>E48*2.8</f>
        <v>423.27599999999995</v>
      </c>
      <c r="H48" s="1136"/>
      <c r="I48" s="487"/>
      <c r="J48" s="566"/>
      <c r="K48" s="827"/>
    </row>
    <row r="49" spans="1:11" ht="18" customHeight="1">
      <c r="A49" s="815"/>
      <c r="B49" s="1518" t="s">
        <v>171</v>
      </c>
      <c r="C49" s="1518"/>
      <c r="D49" s="1518"/>
      <c r="E49" s="1518"/>
      <c r="F49" s="1518"/>
      <c r="G49" s="1518"/>
      <c r="H49" s="1136"/>
      <c r="I49" s="19"/>
      <c r="J49" s="19"/>
      <c r="K49" s="818"/>
    </row>
    <row r="50" spans="1:11" s="210" customFormat="1" ht="18" customHeight="1">
      <c r="A50" s="816"/>
      <c r="B50" s="1518" t="s">
        <v>234</v>
      </c>
      <c r="C50" s="1518"/>
      <c r="D50" s="1518"/>
      <c r="E50" s="1518"/>
      <c r="F50" s="1518"/>
      <c r="G50" s="1518"/>
      <c r="H50" s="1136"/>
      <c r="I50" s="19"/>
      <c r="J50" s="19"/>
      <c r="K50" s="818"/>
    </row>
    <row r="51" spans="1:11" s="828" customFormat="1" ht="21" customHeight="1">
      <c r="A51" s="1101">
        <v>96438</v>
      </c>
      <c r="B51" s="684" t="s">
        <v>172</v>
      </c>
      <c r="C51" s="211" t="s">
        <v>87</v>
      </c>
      <c r="D51" s="212">
        <v>400</v>
      </c>
      <c r="E51" s="251">
        <v>4.66</v>
      </c>
      <c r="F51" s="244">
        <v>6</v>
      </c>
      <c r="G51" s="251">
        <f t="shared" si="1"/>
        <v>27.96</v>
      </c>
      <c r="H51" s="1136"/>
      <c r="I51" s="487"/>
      <c r="J51" s="566"/>
      <c r="K51" s="827"/>
    </row>
    <row r="52" spans="1:11" s="828" customFormat="1" ht="35.25" customHeight="1">
      <c r="A52" s="811"/>
      <c r="B52" s="684" t="s">
        <v>427</v>
      </c>
      <c r="C52" s="211" t="s">
        <v>87</v>
      </c>
      <c r="D52" s="212">
        <v>600</v>
      </c>
      <c r="E52" s="251">
        <v>10.33</v>
      </c>
      <c r="F52" s="244">
        <v>6</v>
      </c>
      <c r="G52" s="251">
        <f t="shared" si="1"/>
        <v>61.980000000000004</v>
      </c>
      <c r="H52" s="1136"/>
      <c r="I52" s="487"/>
      <c r="J52" s="566"/>
      <c r="K52" s="827"/>
    </row>
    <row r="53" spans="1:11" s="828" customFormat="1" ht="35.25" customHeight="1">
      <c r="A53" s="811"/>
      <c r="B53" s="684" t="s">
        <v>428</v>
      </c>
      <c r="C53" s="211" t="s">
        <v>87</v>
      </c>
      <c r="D53" s="212">
        <v>600</v>
      </c>
      <c r="E53" s="251">
        <v>11.18</v>
      </c>
      <c r="F53" s="244">
        <v>6</v>
      </c>
      <c r="G53" s="251">
        <f t="shared" si="1"/>
        <v>67.08</v>
      </c>
      <c r="H53" s="1136"/>
      <c r="I53" s="487"/>
      <c r="J53" s="566"/>
      <c r="K53" s="827"/>
    </row>
    <row r="54" spans="1:11" s="828" customFormat="1" ht="35.25" customHeight="1">
      <c r="A54" s="811"/>
      <c r="B54" s="684" t="s">
        <v>429</v>
      </c>
      <c r="C54" s="211" t="s">
        <v>87</v>
      </c>
      <c r="D54" s="212">
        <v>500</v>
      </c>
      <c r="E54" s="251">
        <v>11.69</v>
      </c>
      <c r="F54" s="244">
        <v>6</v>
      </c>
      <c r="G54" s="251">
        <f t="shared" si="1"/>
        <v>70.14</v>
      </c>
      <c r="H54" s="1136"/>
      <c r="I54" s="487"/>
      <c r="J54" s="566"/>
      <c r="K54" s="827"/>
    </row>
    <row r="55" spans="1:11" s="828" customFormat="1" ht="35.25" customHeight="1">
      <c r="A55" s="811"/>
      <c r="B55" s="684" t="s">
        <v>430</v>
      </c>
      <c r="C55" s="211" t="s">
        <v>87</v>
      </c>
      <c r="D55" s="212">
        <v>400</v>
      </c>
      <c r="E55" s="251">
        <v>13.08</v>
      </c>
      <c r="F55" s="244">
        <v>6</v>
      </c>
      <c r="G55" s="251">
        <f t="shared" si="1"/>
        <v>78.48</v>
      </c>
      <c r="H55" s="1136"/>
      <c r="I55" s="487"/>
      <c r="J55" s="566"/>
      <c r="K55" s="827"/>
    </row>
    <row r="56" spans="1:11" s="828" customFormat="1" ht="35.25" customHeight="1">
      <c r="A56" s="811"/>
      <c r="B56" s="684" t="s">
        <v>431</v>
      </c>
      <c r="C56" s="211" t="s">
        <v>87</v>
      </c>
      <c r="D56" s="212">
        <v>350</v>
      </c>
      <c r="E56" s="251">
        <v>15.14</v>
      </c>
      <c r="F56" s="244">
        <v>6</v>
      </c>
      <c r="G56" s="251">
        <f t="shared" si="1"/>
        <v>90.84</v>
      </c>
      <c r="H56" s="1136"/>
      <c r="I56" s="438"/>
      <c r="J56" s="566"/>
      <c r="K56" s="827"/>
    </row>
    <row r="57" spans="1:11" s="828" customFormat="1" ht="35.25" customHeight="1">
      <c r="A57" s="811"/>
      <c r="B57" s="684" t="s">
        <v>432</v>
      </c>
      <c r="C57" s="211" t="s">
        <v>87</v>
      </c>
      <c r="D57" s="212">
        <v>300</v>
      </c>
      <c r="E57" s="251">
        <v>16.510000000000002</v>
      </c>
      <c r="F57" s="244">
        <v>6</v>
      </c>
      <c r="G57" s="251">
        <f t="shared" si="1"/>
        <v>99.06</v>
      </c>
      <c r="H57" s="1136"/>
      <c r="I57" s="487"/>
      <c r="J57" s="566"/>
      <c r="K57" s="827"/>
    </row>
    <row r="58" spans="1:11" s="828" customFormat="1" ht="35.25" customHeight="1">
      <c r="A58" s="811"/>
      <c r="B58" s="684" t="s">
        <v>433</v>
      </c>
      <c r="C58" s="211" t="s">
        <v>87</v>
      </c>
      <c r="D58" s="212">
        <v>250</v>
      </c>
      <c r="E58" s="251">
        <v>21.35</v>
      </c>
      <c r="F58" s="244">
        <v>6</v>
      </c>
      <c r="G58" s="251">
        <f t="shared" si="1"/>
        <v>128.10000000000002</v>
      </c>
      <c r="H58" s="1136"/>
      <c r="I58" s="487"/>
      <c r="J58" s="566"/>
      <c r="K58" s="827"/>
    </row>
    <row r="59" spans="1:11" s="828" customFormat="1" ht="35.25" customHeight="1">
      <c r="A59" s="811"/>
      <c r="B59" s="684" t="s">
        <v>434</v>
      </c>
      <c r="C59" s="211" t="s">
        <v>87</v>
      </c>
      <c r="D59" s="212">
        <v>300</v>
      </c>
      <c r="E59" s="251">
        <v>24.76</v>
      </c>
      <c r="F59" s="244">
        <v>6</v>
      </c>
      <c r="G59" s="251">
        <f t="shared" si="1"/>
        <v>148.56</v>
      </c>
      <c r="H59" s="1136"/>
      <c r="I59" s="438"/>
      <c r="J59" s="566"/>
      <c r="K59" s="827"/>
    </row>
    <row r="60" spans="1:11" s="828" customFormat="1" ht="35.25" customHeight="1">
      <c r="A60" s="811"/>
      <c r="B60" s="684" t="s">
        <v>435</v>
      </c>
      <c r="C60" s="211" t="s">
        <v>87</v>
      </c>
      <c r="D60" s="212">
        <v>250</v>
      </c>
      <c r="E60" s="251">
        <v>27.53</v>
      </c>
      <c r="F60" s="244">
        <v>6</v>
      </c>
      <c r="G60" s="251">
        <f t="shared" si="1"/>
        <v>165.18</v>
      </c>
      <c r="H60" s="1136"/>
      <c r="I60" s="487"/>
      <c r="J60" s="566"/>
      <c r="K60" s="827"/>
    </row>
    <row r="61" spans="1:11" ht="30" customHeight="1">
      <c r="A61" s="815">
        <v>114563</v>
      </c>
      <c r="B61" s="684" t="s">
        <v>436</v>
      </c>
      <c r="C61" s="211" t="s">
        <v>87</v>
      </c>
      <c r="D61" s="212">
        <v>300</v>
      </c>
      <c r="E61" s="251">
        <v>34.39</v>
      </c>
      <c r="F61" s="244">
        <v>6</v>
      </c>
      <c r="G61" s="251">
        <f t="shared" si="1"/>
        <v>206.34</v>
      </c>
      <c r="H61" s="1136"/>
      <c r="I61" s="438"/>
      <c r="J61" s="566"/>
      <c r="K61" s="827"/>
    </row>
    <row r="62" spans="1:11" s="828" customFormat="1" ht="31.5" customHeight="1">
      <c r="A62" s="811"/>
      <c r="B62" s="684" t="s">
        <v>437</v>
      </c>
      <c r="C62" s="211" t="s">
        <v>87</v>
      </c>
      <c r="D62" s="212">
        <v>300</v>
      </c>
      <c r="E62" s="251">
        <v>39.200000000000003</v>
      </c>
      <c r="F62" s="244">
        <v>6</v>
      </c>
      <c r="G62" s="251">
        <f t="shared" si="1"/>
        <v>235.20000000000002</v>
      </c>
      <c r="H62" s="1136"/>
      <c r="I62" s="438"/>
      <c r="J62" s="566"/>
      <c r="K62" s="827"/>
    </row>
    <row r="63" spans="1:11" s="208" customFormat="1" ht="18" customHeight="1">
      <c r="A63" s="815"/>
      <c r="B63" s="1518" t="s">
        <v>173</v>
      </c>
      <c r="C63" s="1518"/>
      <c r="D63" s="1518"/>
      <c r="E63" s="1518"/>
      <c r="F63" s="1518"/>
      <c r="G63" s="1518"/>
      <c r="H63" s="1136"/>
      <c r="I63" s="19"/>
      <c r="J63" s="18"/>
      <c r="K63" s="818"/>
    </row>
    <row r="64" spans="1:11" s="210" customFormat="1" ht="21" customHeight="1">
      <c r="A64" s="815"/>
      <c r="B64" s="695" t="s">
        <v>174</v>
      </c>
      <c r="C64" s="211" t="s">
        <v>87</v>
      </c>
      <c r="D64" s="212">
        <v>100</v>
      </c>
      <c r="E64" s="251">
        <v>13.77</v>
      </c>
      <c r="F64" s="244">
        <v>6</v>
      </c>
      <c r="G64" s="251">
        <f t="shared" si="1"/>
        <v>82.62</v>
      </c>
      <c r="H64" s="1136"/>
      <c r="I64"/>
      <c r="J64" s="18"/>
      <c r="K64" s="818"/>
    </row>
    <row r="65" spans="1:11" s="210" customFormat="1" ht="18" customHeight="1">
      <c r="A65" s="815"/>
      <c r="B65" s="1518" t="s">
        <v>175</v>
      </c>
      <c r="C65" s="1518"/>
      <c r="D65" s="1518"/>
      <c r="E65" s="1518"/>
      <c r="F65" s="1518"/>
      <c r="G65" s="1518"/>
      <c r="H65" s="1136"/>
      <c r="I65" s="19"/>
      <c r="J65" s="19"/>
      <c r="K65" s="818"/>
    </row>
    <row r="66" spans="1:11" s="210" customFormat="1" ht="21" customHeight="1">
      <c r="A66" s="1102">
        <v>114638</v>
      </c>
      <c r="B66" s="683" t="s">
        <v>438</v>
      </c>
      <c r="C66" s="211" t="s">
        <v>87</v>
      </c>
      <c r="D66" s="211">
        <v>460</v>
      </c>
      <c r="E66" s="251">
        <v>8.68</v>
      </c>
      <c r="F66" s="244">
        <v>6</v>
      </c>
      <c r="G66" s="251">
        <f t="shared" si="1"/>
        <v>52.08</v>
      </c>
      <c r="H66" s="1136"/>
      <c r="I66"/>
      <c r="J66" s="18"/>
      <c r="K66" s="818"/>
    </row>
    <row r="67" spans="1:11" s="210" customFormat="1" ht="21" customHeight="1">
      <c r="A67" s="1102">
        <v>114797</v>
      </c>
      <c r="B67" s="683" t="s">
        <v>439</v>
      </c>
      <c r="C67" s="211" t="s">
        <v>87</v>
      </c>
      <c r="D67" s="211">
        <v>410</v>
      </c>
      <c r="E67" s="251">
        <v>9.57</v>
      </c>
      <c r="F67" s="244">
        <v>6</v>
      </c>
      <c r="G67" s="251">
        <f t="shared" si="1"/>
        <v>57.42</v>
      </c>
      <c r="H67" s="1136"/>
      <c r="I67"/>
      <c r="J67" s="18"/>
      <c r="K67" s="818"/>
    </row>
    <row r="68" spans="1:11" s="210" customFormat="1" ht="21" customHeight="1">
      <c r="A68" s="1102">
        <v>114798</v>
      </c>
      <c r="B68" s="683" t="s">
        <v>440</v>
      </c>
      <c r="C68" s="211" t="s">
        <v>87</v>
      </c>
      <c r="D68" s="211">
        <v>330</v>
      </c>
      <c r="E68" s="251">
        <v>10.61</v>
      </c>
      <c r="F68" s="244">
        <v>6</v>
      </c>
      <c r="G68" s="251">
        <f t="shared" si="1"/>
        <v>63.66</v>
      </c>
      <c r="H68" s="1136"/>
      <c r="I68"/>
      <c r="J68" s="18"/>
      <c r="K68" s="818"/>
    </row>
    <row r="69" spans="1:11" s="210" customFormat="1" ht="21" customHeight="1">
      <c r="A69" s="1102">
        <v>114799</v>
      </c>
      <c r="B69" s="683" t="s">
        <v>441</v>
      </c>
      <c r="C69" s="211" t="s">
        <v>87</v>
      </c>
      <c r="D69" s="211">
        <v>320</v>
      </c>
      <c r="E69" s="251">
        <v>11.5</v>
      </c>
      <c r="F69" s="244">
        <v>6</v>
      </c>
      <c r="G69" s="251">
        <f t="shared" si="1"/>
        <v>69</v>
      </c>
      <c r="H69" s="1136"/>
      <c r="I69"/>
      <c r="J69" s="18"/>
      <c r="K69" s="818"/>
    </row>
    <row r="70" spans="1:11" s="210" customFormat="1" ht="21" customHeight="1">
      <c r="A70" s="1102">
        <v>114800</v>
      </c>
      <c r="B70" s="683" t="s">
        <v>442</v>
      </c>
      <c r="C70" s="211" t="s">
        <v>87</v>
      </c>
      <c r="D70" s="211">
        <v>280</v>
      </c>
      <c r="E70" s="251">
        <v>12.45</v>
      </c>
      <c r="F70" s="244">
        <v>6</v>
      </c>
      <c r="G70" s="251">
        <f t="shared" si="1"/>
        <v>74.699999999999989</v>
      </c>
      <c r="H70" s="1136"/>
      <c r="I70"/>
      <c r="J70" s="18"/>
      <c r="K70" s="818"/>
    </row>
    <row r="71" spans="1:11" s="210" customFormat="1" ht="21" customHeight="1">
      <c r="A71" s="1102">
        <v>114802</v>
      </c>
      <c r="B71" s="683" t="s">
        <v>443</v>
      </c>
      <c r="C71" s="211" t="s">
        <v>87</v>
      </c>
      <c r="D71" s="211">
        <v>270</v>
      </c>
      <c r="E71" s="251">
        <v>14.54</v>
      </c>
      <c r="F71" s="244">
        <v>6</v>
      </c>
      <c r="G71" s="251">
        <f t="shared" si="1"/>
        <v>87.24</v>
      </c>
      <c r="H71" s="1136"/>
      <c r="I71"/>
      <c r="J71" s="18"/>
      <c r="K71" s="818"/>
    </row>
    <row r="72" spans="1:11" s="246" customFormat="1" ht="21" customHeight="1">
      <c r="A72" s="1102">
        <v>114803</v>
      </c>
      <c r="B72" s="683" t="s">
        <v>444</v>
      </c>
      <c r="C72" s="211" t="s">
        <v>87</v>
      </c>
      <c r="D72" s="211">
        <v>240</v>
      </c>
      <c r="E72" s="251">
        <v>16.32</v>
      </c>
      <c r="F72" s="244">
        <v>6</v>
      </c>
      <c r="G72" s="251">
        <f t="shared" si="1"/>
        <v>97.92</v>
      </c>
      <c r="H72" s="1136"/>
      <c r="I72"/>
      <c r="J72" s="18"/>
      <c r="K72" s="818"/>
    </row>
    <row r="73" spans="1:11" s="210" customFormat="1" ht="21" customHeight="1">
      <c r="A73" s="1102">
        <v>114804</v>
      </c>
      <c r="B73" s="683" t="s">
        <v>445</v>
      </c>
      <c r="C73" s="211" t="s">
        <v>87</v>
      </c>
      <c r="D73" s="211">
        <v>220</v>
      </c>
      <c r="E73" s="251">
        <v>18.55</v>
      </c>
      <c r="F73" s="244">
        <v>6</v>
      </c>
      <c r="G73" s="251">
        <f t="shared" si="1"/>
        <v>111.30000000000001</v>
      </c>
      <c r="H73" s="1136"/>
      <c r="I73"/>
      <c r="J73" s="18"/>
      <c r="K73" s="818"/>
    </row>
    <row r="74" spans="1:11" s="208" customFormat="1" ht="21" customHeight="1">
      <c r="A74" s="1102">
        <v>114805</v>
      </c>
      <c r="B74" s="683" t="s">
        <v>446</v>
      </c>
      <c r="C74" s="211" t="s">
        <v>87</v>
      </c>
      <c r="D74" s="211">
        <v>200</v>
      </c>
      <c r="E74" s="251">
        <v>20.05</v>
      </c>
      <c r="F74" s="244">
        <v>6</v>
      </c>
      <c r="G74" s="251">
        <f t="shared" si="1"/>
        <v>120.30000000000001</v>
      </c>
      <c r="H74" s="1136"/>
      <c r="I74"/>
      <c r="J74" s="18"/>
      <c r="K74" s="818"/>
    </row>
    <row r="75" spans="1:11" s="210" customFormat="1" ht="21" customHeight="1">
      <c r="A75" s="1102">
        <v>114563</v>
      </c>
      <c r="B75" s="683" t="s">
        <v>447</v>
      </c>
      <c r="C75" s="211" t="s">
        <v>87</v>
      </c>
      <c r="D75" s="211">
        <v>160</v>
      </c>
      <c r="E75" s="251">
        <v>26.95</v>
      </c>
      <c r="F75" s="244">
        <v>6</v>
      </c>
      <c r="G75" s="251">
        <f t="shared" si="1"/>
        <v>161.69999999999999</v>
      </c>
      <c r="H75" s="1136"/>
      <c r="I75"/>
      <c r="J75" s="18"/>
      <c r="K75" s="818"/>
    </row>
    <row r="76" spans="1:11" s="210" customFormat="1" ht="43.5" customHeight="1">
      <c r="A76" s="815">
        <v>115</v>
      </c>
      <c r="B76" s="1518" t="s">
        <v>176</v>
      </c>
      <c r="C76" s="1518"/>
      <c r="D76" s="1518"/>
      <c r="E76" s="1518"/>
      <c r="F76" s="1518"/>
      <c r="G76" s="1518"/>
      <c r="H76" s="1136"/>
      <c r="I76" s="19"/>
      <c r="J76" s="19"/>
      <c r="K76" s="818"/>
    </row>
    <row r="77" spans="1:11" s="210" customFormat="1" ht="21" customHeight="1">
      <c r="A77" s="1102">
        <v>166527</v>
      </c>
      <c r="B77" s="684" t="s">
        <v>448</v>
      </c>
      <c r="C77" s="211" t="s">
        <v>87</v>
      </c>
      <c r="D77" s="211">
        <v>550</v>
      </c>
      <c r="E77" s="251">
        <v>15.06</v>
      </c>
      <c r="F77" s="244">
        <v>6</v>
      </c>
      <c r="G77" s="251">
        <f t="shared" si="1"/>
        <v>90.36</v>
      </c>
      <c r="H77" s="1136"/>
      <c r="I77"/>
      <c r="J77" s="18"/>
      <c r="K77" s="818"/>
    </row>
    <row r="78" spans="1:11" s="210" customFormat="1" ht="21" customHeight="1">
      <c r="A78" s="1102">
        <v>166529</v>
      </c>
      <c r="B78" s="684" t="s">
        <v>449</v>
      </c>
      <c r="C78" s="211" t="s">
        <v>87</v>
      </c>
      <c r="D78" s="211">
        <v>500</v>
      </c>
      <c r="E78" s="251">
        <v>17.329999999999998</v>
      </c>
      <c r="F78" s="244">
        <v>6</v>
      </c>
      <c r="G78" s="251">
        <f t="shared" si="1"/>
        <v>103.97999999999999</v>
      </c>
      <c r="H78" s="1136"/>
      <c r="I78"/>
      <c r="J78" s="18"/>
      <c r="K78" s="818"/>
    </row>
    <row r="79" spans="1:11" s="210" customFormat="1" ht="21" customHeight="1">
      <c r="A79" s="1102">
        <v>166638</v>
      </c>
      <c r="B79" s="684" t="s">
        <v>450</v>
      </c>
      <c r="C79" s="211" t="s">
        <v>87</v>
      </c>
      <c r="D79" s="211">
        <v>420</v>
      </c>
      <c r="E79" s="251">
        <v>17.98</v>
      </c>
      <c r="F79" s="244">
        <v>6</v>
      </c>
      <c r="G79" s="251">
        <f t="shared" si="1"/>
        <v>107.88</v>
      </c>
      <c r="H79" s="1136"/>
      <c r="I79"/>
      <c r="J79" s="18"/>
      <c r="K79" s="818"/>
    </row>
    <row r="80" spans="1:11" s="210" customFormat="1" ht="21" customHeight="1">
      <c r="A80" s="1102">
        <v>166639</v>
      </c>
      <c r="B80" s="684" t="s">
        <v>451</v>
      </c>
      <c r="C80" s="211" t="s">
        <v>87</v>
      </c>
      <c r="D80" s="211">
        <v>330</v>
      </c>
      <c r="E80" s="251">
        <v>18.899999999999999</v>
      </c>
      <c r="F80" s="244">
        <v>6</v>
      </c>
      <c r="G80" s="251">
        <f t="shared" si="1"/>
        <v>113.39999999999999</v>
      </c>
      <c r="H80" s="1136"/>
      <c r="I80"/>
      <c r="J80" s="18"/>
      <c r="K80" s="818"/>
    </row>
    <row r="81" spans="1:11" s="210" customFormat="1" ht="21" customHeight="1">
      <c r="A81" s="1102">
        <v>166435</v>
      </c>
      <c r="B81" s="684" t="s">
        <v>452</v>
      </c>
      <c r="C81" s="211" t="s">
        <v>87</v>
      </c>
      <c r="D81" s="211">
        <v>330</v>
      </c>
      <c r="E81" s="251">
        <v>23.6</v>
      </c>
      <c r="F81" s="244">
        <v>6</v>
      </c>
      <c r="G81" s="251">
        <f t="shared" si="1"/>
        <v>141.60000000000002</v>
      </c>
      <c r="H81" s="1136"/>
      <c r="I81"/>
      <c r="J81" s="18"/>
      <c r="K81" s="818"/>
    </row>
    <row r="82" spans="1:11" s="210" customFormat="1" ht="21" customHeight="1">
      <c r="A82" s="1102">
        <v>166640</v>
      </c>
      <c r="B82" s="684" t="s">
        <v>453</v>
      </c>
      <c r="C82" s="211" t="s">
        <v>87</v>
      </c>
      <c r="D82" s="211">
        <v>260</v>
      </c>
      <c r="E82" s="251">
        <v>28.49</v>
      </c>
      <c r="F82" s="244">
        <v>6</v>
      </c>
      <c r="G82" s="251">
        <f t="shared" si="1"/>
        <v>170.94</v>
      </c>
      <c r="H82" s="1136"/>
      <c r="I82"/>
      <c r="J82" s="18"/>
      <c r="K82" s="818"/>
    </row>
    <row r="83" spans="1:11" s="208" customFormat="1" ht="21" customHeight="1">
      <c r="A83" s="1102">
        <v>166641</v>
      </c>
      <c r="B83" s="684" t="s">
        <v>454</v>
      </c>
      <c r="C83" s="211" t="s">
        <v>87</v>
      </c>
      <c r="D83" s="211">
        <v>240</v>
      </c>
      <c r="E83" s="251">
        <v>35.82</v>
      </c>
      <c r="F83" s="244">
        <v>6</v>
      </c>
      <c r="G83" s="251">
        <f t="shared" si="1"/>
        <v>214.92000000000002</v>
      </c>
      <c r="H83" s="1136"/>
      <c r="I83"/>
      <c r="J83" s="18"/>
      <c r="K83" s="818"/>
    </row>
    <row r="84" spans="1:11" s="216" customFormat="1" ht="21" customHeight="1">
      <c r="A84" s="1102">
        <v>166643</v>
      </c>
      <c r="B84" s="684" t="s">
        <v>455</v>
      </c>
      <c r="C84" s="211" t="s">
        <v>87</v>
      </c>
      <c r="D84" s="211">
        <v>200</v>
      </c>
      <c r="E84" s="251">
        <v>40.020000000000003</v>
      </c>
      <c r="F84" s="244">
        <v>6</v>
      </c>
      <c r="G84" s="251">
        <f t="shared" si="1"/>
        <v>240.12</v>
      </c>
      <c r="H84" s="1136"/>
      <c r="I84"/>
      <c r="J84" s="18"/>
      <c r="K84" s="818"/>
    </row>
    <row r="85" spans="1:11" s="208" customFormat="1" ht="21" customHeight="1">
      <c r="A85" s="1102">
        <v>166644</v>
      </c>
      <c r="B85" s="684" t="s">
        <v>456</v>
      </c>
      <c r="C85" s="211" t="s">
        <v>87</v>
      </c>
      <c r="D85" s="211">
        <v>180</v>
      </c>
      <c r="E85" s="251">
        <v>43.83</v>
      </c>
      <c r="F85" s="244">
        <v>6</v>
      </c>
      <c r="G85" s="251">
        <f t="shared" ref="G85:G130" si="6">E85*F85</f>
        <v>262.98</v>
      </c>
      <c r="H85" s="1136"/>
      <c r="I85"/>
      <c r="J85" s="18"/>
      <c r="K85" s="818"/>
    </row>
    <row r="86" spans="1:11" s="208" customFormat="1" ht="18" customHeight="1">
      <c r="A86" s="815"/>
      <c r="B86" s="1518" t="s">
        <v>177</v>
      </c>
      <c r="C86" s="1518"/>
      <c r="D86" s="1518"/>
      <c r="E86" s="1518"/>
      <c r="F86" s="1518"/>
      <c r="G86" s="1518"/>
      <c r="H86" s="1136"/>
      <c r="I86" s="19"/>
      <c r="J86" s="19"/>
      <c r="K86" s="818"/>
    </row>
    <row r="87" spans="1:11" s="208" customFormat="1" ht="21" customHeight="1">
      <c r="A87" s="1103">
        <v>40331</v>
      </c>
      <c r="B87" s="696" t="s">
        <v>178</v>
      </c>
      <c r="C87" s="214" t="s">
        <v>179</v>
      </c>
      <c r="D87" s="215">
        <v>62.5</v>
      </c>
      <c r="E87" s="251">
        <v>108.27</v>
      </c>
      <c r="F87" s="421">
        <v>0.1</v>
      </c>
      <c r="G87" s="251">
        <f t="shared" si="6"/>
        <v>10.827</v>
      </c>
      <c r="H87" s="1136"/>
      <c r="I87"/>
      <c r="J87" s="1178"/>
      <c r="K87" s="818"/>
    </row>
    <row r="88" spans="1:11" s="208" customFormat="1" ht="21" customHeight="1">
      <c r="A88" s="1103">
        <v>75329</v>
      </c>
      <c r="B88" s="696" t="s">
        <v>180</v>
      </c>
      <c r="C88" s="214" t="s">
        <v>179</v>
      </c>
      <c r="D88" s="215">
        <v>62.5</v>
      </c>
      <c r="E88" s="251">
        <v>112.96</v>
      </c>
      <c r="F88" s="421">
        <v>0.1</v>
      </c>
      <c r="G88" s="251">
        <f t="shared" si="6"/>
        <v>11.295999999999999</v>
      </c>
      <c r="H88" s="1136"/>
      <c r="I88"/>
      <c r="J88" s="18"/>
      <c r="K88" s="818"/>
    </row>
    <row r="89" spans="1:11" s="208" customFormat="1" ht="21" customHeight="1">
      <c r="A89" s="1103">
        <v>166392</v>
      </c>
      <c r="B89" s="696" t="s">
        <v>181</v>
      </c>
      <c r="C89" s="214" t="s">
        <v>179</v>
      </c>
      <c r="D89" s="215">
        <v>62.5</v>
      </c>
      <c r="E89" s="251">
        <v>133.97</v>
      </c>
      <c r="F89" s="421">
        <v>0.1</v>
      </c>
      <c r="G89" s="251">
        <f t="shared" si="6"/>
        <v>13.397</v>
      </c>
      <c r="H89" s="1136"/>
      <c r="I89"/>
      <c r="J89" s="18"/>
      <c r="K89" s="818"/>
    </row>
    <row r="90" spans="1:11" s="208" customFormat="1" ht="21" customHeight="1">
      <c r="A90" s="1103">
        <v>99149</v>
      </c>
      <c r="B90" s="696" t="s">
        <v>182</v>
      </c>
      <c r="C90" s="214" t="s">
        <v>179</v>
      </c>
      <c r="D90" s="215">
        <v>62.5</v>
      </c>
      <c r="E90" s="251">
        <v>141.22999999999999</v>
      </c>
      <c r="F90" s="421">
        <v>0.1</v>
      </c>
      <c r="G90" s="251">
        <f t="shared" si="6"/>
        <v>14.122999999999999</v>
      </c>
      <c r="H90" s="1136"/>
      <c r="I90"/>
      <c r="J90" s="18"/>
      <c r="K90" s="818"/>
    </row>
    <row r="91" spans="1:11" s="208" customFormat="1" ht="21" customHeight="1">
      <c r="A91" s="1103">
        <v>96179</v>
      </c>
      <c r="B91" s="696" t="s">
        <v>183</v>
      </c>
      <c r="C91" s="214" t="s">
        <v>179</v>
      </c>
      <c r="D91" s="215">
        <v>62.5</v>
      </c>
      <c r="E91" s="251">
        <v>156.68</v>
      </c>
      <c r="F91" s="421">
        <v>0.1</v>
      </c>
      <c r="G91" s="251">
        <f t="shared" si="6"/>
        <v>15.668000000000001</v>
      </c>
      <c r="H91" s="1136"/>
      <c r="I91"/>
      <c r="J91" s="18"/>
      <c r="K91" s="818"/>
    </row>
    <row r="92" spans="1:11" s="208" customFormat="1" ht="21" customHeight="1">
      <c r="A92" s="1103">
        <v>165833</v>
      </c>
      <c r="B92" s="696" t="s">
        <v>184</v>
      </c>
      <c r="C92" s="211" t="s">
        <v>179</v>
      </c>
      <c r="D92" s="215">
        <v>62.5</v>
      </c>
      <c r="E92" s="251">
        <v>172.93</v>
      </c>
      <c r="F92" s="244">
        <v>0.1</v>
      </c>
      <c r="G92" s="251">
        <f t="shared" si="6"/>
        <v>17.293000000000003</v>
      </c>
      <c r="H92" s="1136"/>
      <c r="I92"/>
      <c r="J92" s="18"/>
      <c r="K92" s="818"/>
    </row>
    <row r="93" spans="1:11" s="209" customFormat="1" ht="21" customHeight="1">
      <c r="A93" s="1103">
        <v>171438</v>
      </c>
      <c r="B93" s="696" t="s">
        <v>185</v>
      </c>
      <c r="C93" s="211" t="s">
        <v>179</v>
      </c>
      <c r="D93" s="212">
        <v>25</v>
      </c>
      <c r="E93" s="251">
        <v>189.99</v>
      </c>
      <c r="F93" s="244">
        <v>0.1</v>
      </c>
      <c r="G93" s="251">
        <f t="shared" si="6"/>
        <v>18.999000000000002</v>
      </c>
      <c r="H93" s="1136"/>
      <c r="I93"/>
      <c r="J93" s="18"/>
      <c r="K93" s="818"/>
    </row>
    <row r="94" spans="1:11" s="209" customFormat="1" ht="21" customHeight="1">
      <c r="A94" s="1103">
        <v>171441</v>
      </c>
      <c r="B94" s="696" t="s">
        <v>186</v>
      </c>
      <c r="C94" s="211" t="s">
        <v>179</v>
      </c>
      <c r="D94" s="212">
        <v>25</v>
      </c>
      <c r="E94" s="251">
        <v>206.81</v>
      </c>
      <c r="F94" s="244">
        <v>0.1</v>
      </c>
      <c r="G94" s="251">
        <f t="shared" si="6"/>
        <v>20.681000000000001</v>
      </c>
      <c r="H94" s="1136"/>
      <c r="I94"/>
      <c r="J94" s="18"/>
      <c r="K94" s="818"/>
    </row>
    <row r="95" spans="1:11" s="208" customFormat="1" ht="21" customHeight="1">
      <c r="A95" s="1103">
        <v>40345</v>
      </c>
      <c r="B95" s="1180" t="s">
        <v>187</v>
      </c>
      <c r="C95" s="214" t="s">
        <v>179</v>
      </c>
      <c r="D95" s="215">
        <v>25</v>
      </c>
      <c r="E95" s="1183">
        <v>268</v>
      </c>
      <c r="F95" s="421">
        <v>0.1</v>
      </c>
      <c r="G95" s="1183">
        <f t="shared" si="6"/>
        <v>26.8</v>
      </c>
      <c r="H95" s="806"/>
      <c r="I95"/>
      <c r="J95" s="18"/>
      <c r="K95" s="818"/>
    </row>
    <row r="96" spans="1:11" s="208" customFormat="1" ht="21" customHeight="1">
      <c r="A96" s="1103">
        <v>171450</v>
      </c>
      <c r="B96" s="696" t="s">
        <v>188</v>
      </c>
      <c r="C96" s="214" t="s">
        <v>179</v>
      </c>
      <c r="D96" s="215">
        <v>25</v>
      </c>
      <c r="E96" s="251">
        <v>322.39999999999998</v>
      </c>
      <c r="F96" s="421">
        <v>0.1</v>
      </c>
      <c r="G96" s="251">
        <f t="shared" si="6"/>
        <v>32.24</v>
      </c>
      <c r="H96" s="1136"/>
      <c r="I96"/>
      <c r="J96" s="18"/>
      <c r="K96" s="818"/>
    </row>
    <row r="97" spans="1:11" s="208" customFormat="1" ht="21" customHeight="1">
      <c r="A97" s="1103">
        <v>40347</v>
      </c>
      <c r="B97" s="697" t="s">
        <v>189</v>
      </c>
      <c r="C97" s="217" t="s">
        <v>179</v>
      </c>
      <c r="D97" s="218">
        <v>25</v>
      </c>
      <c r="E97" s="251">
        <v>349.26</v>
      </c>
      <c r="F97" s="421">
        <v>0.1</v>
      </c>
      <c r="G97" s="1182">
        <f t="shared" si="6"/>
        <v>34.926000000000002</v>
      </c>
      <c r="H97" s="1184"/>
      <c r="I97" s="1185"/>
      <c r="J97" s="1181"/>
      <c r="K97" s="818"/>
    </row>
    <row r="98" spans="1:11" s="210" customFormat="1" ht="21" customHeight="1">
      <c r="A98" s="1103">
        <v>96431</v>
      </c>
      <c r="B98" s="697" t="s">
        <v>190</v>
      </c>
      <c r="C98" s="217" t="s">
        <v>179</v>
      </c>
      <c r="D98" s="218">
        <v>25</v>
      </c>
      <c r="E98" s="251">
        <v>419.68</v>
      </c>
      <c r="F98" s="421">
        <v>0.1</v>
      </c>
      <c r="G98" s="1182">
        <f t="shared" si="6"/>
        <v>41.968000000000004</v>
      </c>
      <c r="H98" s="1184"/>
      <c r="I98" s="1185"/>
      <c r="J98" s="1181"/>
      <c r="K98" s="818"/>
    </row>
    <row r="99" spans="1:11" s="208" customFormat="1" ht="18" customHeight="1">
      <c r="A99" s="815"/>
      <c r="B99" s="1518" t="s">
        <v>191</v>
      </c>
      <c r="C99" s="1518"/>
      <c r="D99" s="1518"/>
      <c r="E99" s="1518"/>
      <c r="F99" s="1518"/>
      <c r="G99" s="1525"/>
      <c r="H99" s="1184"/>
      <c r="I99" s="46"/>
      <c r="J99" s="46"/>
      <c r="K99" s="818"/>
    </row>
    <row r="100" spans="1:11" s="210" customFormat="1" ht="21" customHeight="1">
      <c r="A100" s="1101">
        <v>190099</v>
      </c>
      <c r="B100" s="1177" t="s">
        <v>360</v>
      </c>
      <c r="C100" s="211" t="s">
        <v>87</v>
      </c>
      <c r="D100" s="212">
        <v>100</v>
      </c>
      <c r="E100" s="1183">
        <v>7.17</v>
      </c>
      <c r="F100" s="244">
        <v>0.3</v>
      </c>
      <c r="G100" s="1179">
        <f>E100*F100</f>
        <v>2.1509999999999998</v>
      </c>
      <c r="H100" s="565"/>
      <c r="I100" s="46"/>
      <c r="J100" s="46"/>
      <c r="K100" s="818"/>
    </row>
    <row r="101" spans="1:11" s="210" customFormat="1" ht="18" customHeight="1">
      <c r="A101" s="815"/>
      <c r="B101" s="1518" t="s">
        <v>192</v>
      </c>
      <c r="C101" s="1518"/>
      <c r="D101" s="1518"/>
      <c r="E101" s="1518"/>
      <c r="F101" s="1518"/>
      <c r="G101" s="1525"/>
      <c r="H101" s="1184"/>
      <c r="I101" s="46"/>
      <c r="J101" s="46"/>
      <c r="K101" s="818"/>
    </row>
    <row r="102" spans="1:11" s="208" customFormat="1" ht="21" customHeight="1">
      <c r="A102" s="1103">
        <v>119706</v>
      </c>
      <c r="B102" s="684" t="s">
        <v>235</v>
      </c>
      <c r="C102" s="211" t="s">
        <v>87</v>
      </c>
      <c r="D102" s="212">
        <v>300</v>
      </c>
      <c r="E102" s="251">
        <v>3.36</v>
      </c>
      <c r="F102" s="244">
        <v>0.3</v>
      </c>
      <c r="G102" s="1182">
        <f t="shared" si="6"/>
        <v>1.008</v>
      </c>
      <c r="H102" s="1184"/>
      <c r="I102" s="46"/>
      <c r="J102" s="46"/>
      <c r="K102" s="818"/>
    </row>
    <row r="103" spans="1:11" s="246" customFormat="1" ht="21" customHeight="1">
      <c r="A103" s="1103">
        <v>170056</v>
      </c>
      <c r="B103" s="684" t="s">
        <v>236</v>
      </c>
      <c r="C103" s="211" t="s">
        <v>87</v>
      </c>
      <c r="D103" s="212">
        <v>200</v>
      </c>
      <c r="E103" s="251">
        <v>4.3099999999999996</v>
      </c>
      <c r="F103" s="244">
        <v>0.3</v>
      </c>
      <c r="G103" s="1182">
        <f t="shared" si="6"/>
        <v>1.2929999999999999</v>
      </c>
      <c r="H103" s="1184"/>
      <c r="I103" s="1185"/>
      <c r="J103" s="1181"/>
      <c r="K103" s="818"/>
    </row>
    <row r="104" spans="1:11" s="210" customFormat="1" ht="18" customHeight="1">
      <c r="A104" s="815"/>
      <c r="B104" s="1518" t="s">
        <v>193</v>
      </c>
      <c r="C104" s="1518"/>
      <c r="D104" s="1518"/>
      <c r="E104" s="1518"/>
      <c r="F104" s="1518"/>
      <c r="G104" s="1518"/>
      <c r="H104" s="1136"/>
      <c r="I104" s="19"/>
      <c r="J104" s="19"/>
      <c r="K104" s="818"/>
    </row>
    <row r="105" spans="1:11" s="246" customFormat="1" ht="21" customHeight="1">
      <c r="A105" s="1104">
        <v>165834</v>
      </c>
      <c r="B105" s="684" t="s">
        <v>194</v>
      </c>
      <c r="C105" s="211" t="s">
        <v>87</v>
      </c>
      <c r="D105" s="212">
        <v>100</v>
      </c>
      <c r="E105" s="251">
        <v>4.3099999999999996</v>
      </c>
      <c r="F105" s="244">
        <v>0.3</v>
      </c>
      <c r="G105" s="251">
        <f t="shared" si="6"/>
        <v>1.2929999999999999</v>
      </c>
      <c r="H105" s="1136"/>
      <c r="I105"/>
      <c r="J105" s="18"/>
      <c r="K105" s="818"/>
    </row>
    <row r="106" spans="1:11" s="246" customFormat="1" ht="18" customHeight="1">
      <c r="A106" s="811"/>
      <c r="B106" s="1518" t="s">
        <v>195</v>
      </c>
      <c r="C106" s="1518"/>
      <c r="D106" s="1518"/>
      <c r="E106" s="1518"/>
      <c r="F106" s="1518"/>
      <c r="G106" s="1518"/>
      <c r="H106" s="1136"/>
      <c r="I106" s="19"/>
      <c r="J106" s="19"/>
      <c r="K106" s="818"/>
    </row>
    <row r="107" spans="1:11" s="246" customFormat="1" ht="21" customHeight="1">
      <c r="A107" s="1105">
        <v>40326</v>
      </c>
      <c r="B107" s="684" t="s">
        <v>361</v>
      </c>
      <c r="C107" s="211" t="s">
        <v>179</v>
      </c>
      <c r="D107" s="212">
        <v>250</v>
      </c>
      <c r="E107" s="591">
        <v>33.700000000000003</v>
      </c>
      <c r="F107" s="244">
        <v>0.5</v>
      </c>
      <c r="G107" s="251">
        <f t="shared" si="6"/>
        <v>16.850000000000001</v>
      </c>
      <c r="H107" s="1136"/>
      <c r="I107"/>
      <c r="J107" s="18"/>
      <c r="K107" s="818"/>
    </row>
    <row r="108" spans="1:11" s="246" customFormat="1" ht="21" customHeight="1">
      <c r="A108" s="1103">
        <v>190097</v>
      </c>
      <c r="B108" s="684" t="s">
        <v>237</v>
      </c>
      <c r="C108" s="211" t="s">
        <v>179</v>
      </c>
      <c r="D108" s="212">
        <v>62.5</v>
      </c>
      <c r="E108" s="591">
        <v>101.12</v>
      </c>
      <c r="F108" s="244">
        <v>0.2</v>
      </c>
      <c r="G108" s="251">
        <f t="shared" si="6"/>
        <v>20.224000000000004</v>
      </c>
      <c r="H108" s="1136"/>
      <c r="I108"/>
      <c r="J108" s="18"/>
      <c r="K108" s="818"/>
    </row>
    <row r="109" spans="1:11" s="210" customFormat="1" ht="21" customHeight="1">
      <c r="A109" s="1103" t="s">
        <v>457</v>
      </c>
      <c r="B109" s="684" t="s">
        <v>238</v>
      </c>
      <c r="C109" s="211" t="s">
        <v>179</v>
      </c>
      <c r="D109" s="212">
        <v>62.5</v>
      </c>
      <c r="E109" s="591">
        <v>101.12</v>
      </c>
      <c r="F109" s="244">
        <v>0.2</v>
      </c>
      <c r="G109" s="251">
        <f t="shared" si="6"/>
        <v>20.224000000000004</v>
      </c>
      <c r="H109" s="1136"/>
      <c r="I109" s="2"/>
      <c r="J109" s="18"/>
      <c r="K109" s="818"/>
    </row>
    <row r="110" spans="1:11" s="210" customFormat="1" ht="21" customHeight="1">
      <c r="A110" s="1103">
        <v>176054</v>
      </c>
      <c r="B110" s="684" t="s">
        <v>239</v>
      </c>
      <c r="C110" s="211" t="s">
        <v>179</v>
      </c>
      <c r="D110" s="212">
        <v>125</v>
      </c>
      <c r="E110" s="591">
        <v>70.34</v>
      </c>
      <c r="F110" s="244">
        <v>0.5</v>
      </c>
      <c r="G110" s="251">
        <f t="shared" si="6"/>
        <v>35.17</v>
      </c>
      <c r="H110" s="1136"/>
      <c r="I110"/>
      <c r="J110" s="18"/>
      <c r="K110" s="818"/>
    </row>
    <row r="111" spans="1:11" s="246" customFormat="1" ht="21" customHeight="1">
      <c r="A111" s="1105">
        <v>166645</v>
      </c>
      <c r="B111" s="684" t="s">
        <v>196</v>
      </c>
      <c r="C111" s="211" t="s">
        <v>179</v>
      </c>
      <c r="D111" s="212">
        <v>25</v>
      </c>
      <c r="E111" s="591">
        <v>55.69</v>
      </c>
      <c r="F111" s="244">
        <v>0.2</v>
      </c>
      <c r="G111" s="251">
        <f t="shared" si="6"/>
        <v>11.138</v>
      </c>
      <c r="H111" s="1136"/>
      <c r="I111" s="2"/>
      <c r="J111" s="2"/>
      <c r="K111" s="818"/>
    </row>
    <row r="112" spans="1:11" s="208" customFormat="1" ht="21" customHeight="1">
      <c r="A112" s="1105">
        <v>40329</v>
      </c>
      <c r="B112" s="684" t="s">
        <v>240</v>
      </c>
      <c r="C112" s="211" t="s">
        <v>179</v>
      </c>
      <c r="D112" s="212">
        <v>50</v>
      </c>
      <c r="E112" s="591">
        <v>55.69</v>
      </c>
      <c r="F112" s="244">
        <v>0.2</v>
      </c>
      <c r="G112" s="251">
        <f t="shared" si="6"/>
        <v>11.138</v>
      </c>
      <c r="H112" s="1136"/>
      <c r="I112" s="2"/>
      <c r="J112" s="2"/>
      <c r="K112" s="818"/>
    </row>
    <row r="113" spans="1:11" s="210" customFormat="1" ht="18" customHeight="1">
      <c r="A113" s="816"/>
      <c r="B113" s="1518" t="s">
        <v>197</v>
      </c>
      <c r="C113" s="1518"/>
      <c r="D113" s="1518"/>
      <c r="E113" s="1518"/>
      <c r="F113" s="1518"/>
      <c r="G113" s="1518"/>
      <c r="H113" s="1136"/>
      <c r="I113" s="2"/>
      <c r="J113" s="2"/>
      <c r="K113" s="818"/>
    </row>
    <row r="114" spans="1:11" s="210" customFormat="1" ht="21" customHeight="1">
      <c r="A114" s="1105">
        <v>40323</v>
      </c>
      <c r="B114" s="693" t="s">
        <v>362</v>
      </c>
      <c r="C114" s="211" t="s">
        <v>179</v>
      </c>
      <c r="D114" s="212">
        <v>144</v>
      </c>
      <c r="E114" s="694">
        <v>42.09</v>
      </c>
      <c r="F114" s="244">
        <v>0.5</v>
      </c>
      <c r="G114" s="251">
        <f t="shared" si="6"/>
        <v>21.045000000000002</v>
      </c>
      <c r="H114" s="1136"/>
      <c r="I114"/>
      <c r="J114" s="18"/>
      <c r="K114" s="818"/>
    </row>
    <row r="115" spans="1:11" s="210" customFormat="1" ht="21" customHeight="1">
      <c r="A115" s="817">
        <v>40324</v>
      </c>
      <c r="B115" s="693" t="s">
        <v>363</v>
      </c>
      <c r="C115" s="211" t="s">
        <v>179</v>
      </c>
      <c r="D115" s="212">
        <v>72</v>
      </c>
      <c r="E115" s="694">
        <v>71.12</v>
      </c>
      <c r="F115" s="244">
        <v>0.5</v>
      </c>
      <c r="G115" s="251">
        <f t="shared" si="6"/>
        <v>35.56</v>
      </c>
      <c r="H115" s="1136"/>
      <c r="I115" s="806"/>
      <c r="J115" s="18"/>
      <c r="K115" s="818"/>
    </row>
    <row r="116" spans="1:11" s="210" customFormat="1" ht="21" customHeight="1">
      <c r="A116" s="1105">
        <v>191162</v>
      </c>
      <c r="B116" s="684" t="s">
        <v>364</v>
      </c>
      <c r="C116" s="211" t="s">
        <v>179</v>
      </c>
      <c r="D116" s="212">
        <v>50</v>
      </c>
      <c r="E116" s="251">
        <v>194.91</v>
      </c>
      <c r="F116" s="244">
        <v>0.5</v>
      </c>
      <c r="G116" s="251">
        <f t="shared" si="6"/>
        <v>97.454999999999998</v>
      </c>
      <c r="H116" s="1136"/>
      <c r="I116"/>
      <c r="J116" s="18"/>
      <c r="K116" s="818"/>
    </row>
    <row r="117" spans="1:11" s="210" customFormat="1" ht="21" customHeight="1">
      <c r="A117" s="1105">
        <v>96985</v>
      </c>
      <c r="B117" s="684" t="s">
        <v>198</v>
      </c>
      <c r="C117" s="211" t="s">
        <v>179</v>
      </c>
      <c r="D117" s="212">
        <v>216</v>
      </c>
      <c r="E117" s="251">
        <v>27.02</v>
      </c>
      <c r="F117" s="244">
        <v>0.3</v>
      </c>
      <c r="G117" s="251">
        <f t="shared" si="6"/>
        <v>8.1059999999999999</v>
      </c>
      <c r="H117" s="1136"/>
      <c r="I117" s="2"/>
      <c r="J117" s="18"/>
      <c r="K117" s="818"/>
    </row>
    <row r="118" spans="1:11" s="208" customFormat="1" ht="21" customHeight="1">
      <c r="A118" s="1105">
        <v>98733</v>
      </c>
      <c r="B118" s="684" t="s">
        <v>199</v>
      </c>
      <c r="C118" s="211" t="s">
        <v>179</v>
      </c>
      <c r="D118" s="212">
        <v>75</v>
      </c>
      <c r="E118" s="251">
        <v>63.93</v>
      </c>
      <c r="F118" s="244">
        <v>0.3</v>
      </c>
      <c r="G118" s="251">
        <f t="shared" si="6"/>
        <v>19.178999999999998</v>
      </c>
      <c r="H118" s="1136"/>
      <c r="I118" s="2"/>
      <c r="J118" s="18"/>
      <c r="K118" s="818"/>
    </row>
    <row r="119" spans="1:11" s="210" customFormat="1" ht="18" customHeight="1">
      <c r="A119" s="808"/>
      <c r="B119" s="1518" t="s">
        <v>200</v>
      </c>
      <c r="C119" s="1518"/>
      <c r="D119" s="1518"/>
      <c r="E119" s="1518"/>
      <c r="F119" s="1518"/>
      <c r="G119" s="1518"/>
      <c r="H119" s="1136"/>
      <c r="I119" s="2"/>
      <c r="J119" s="2"/>
      <c r="K119" s="818"/>
    </row>
    <row r="120" spans="1:11" s="210" customFormat="1" ht="21" customHeight="1">
      <c r="A120" s="1103">
        <v>97653</v>
      </c>
      <c r="B120" s="684" t="s">
        <v>365</v>
      </c>
      <c r="C120" s="211" t="s">
        <v>179</v>
      </c>
      <c r="D120" s="212">
        <v>50</v>
      </c>
      <c r="E120" s="591">
        <v>70.34</v>
      </c>
      <c r="F120" s="244">
        <v>0.5</v>
      </c>
      <c r="G120" s="251">
        <f t="shared" si="6"/>
        <v>35.17</v>
      </c>
      <c r="H120" s="1136"/>
      <c r="I120"/>
      <c r="J120" s="18"/>
      <c r="K120" s="818"/>
    </row>
    <row r="121" spans="1:11" s="418" customFormat="1" ht="21" customHeight="1">
      <c r="A121" s="1103">
        <v>207945</v>
      </c>
      <c r="B121" s="684" t="s">
        <v>201</v>
      </c>
      <c r="C121" s="211" t="s">
        <v>179</v>
      </c>
      <c r="D121" s="212">
        <v>50</v>
      </c>
      <c r="E121" s="251">
        <v>80.599999999999994</v>
      </c>
      <c r="F121" s="244">
        <v>0.5</v>
      </c>
      <c r="G121" s="251">
        <f t="shared" si="6"/>
        <v>40.299999999999997</v>
      </c>
      <c r="H121" s="1136"/>
      <c r="I121"/>
      <c r="J121" s="18"/>
      <c r="K121" s="818"/>
    </row>
    <row r="122" spans="1:11" s="208" customFormat="1" ht="21" customHeight="1">
      <c r="A122" s="1103">
        <v>201048</v>
      </c>
      <c r="B122" s="684" t="s">
        <v>202</v>
      </c>
      <c r="C122" s="211" t="s">
        <v>179</v>
      </c>
      <c r="D122" s="212">
        <v>50</v>
      </c>
      <c r="E122" s="251">
        <v>85</v>
      </c>
      <c r="F122" s="244">
        <v>0.5</v>
      </c>
      <c r="G122" s="251">
        <f t="shared" si="6"/>
        <v>42.5</v>
      </c>
      <c r="H122" s="1136"/>
      <c r="I122"/>
      <c r="J122" s="18"/>
      <c r="K122" s="818"/>
    </row>
    <row r="123" spans="1:11" s="210" customFormat="1" ht="18" customHeight="1">
      <c r="A123" s="808"/>
      <c r="B123" s="1518" t="s">
        <v>203</v>
      </c>
      <c r="C123" s="1518"/>
      <c r="D123" s="1518"/>
      <c r="E123" s="1518"/>
      <c r="F123" s="1518"/>
      <c r="G123" s="1518"/>
      <c r="H123" s="1136"/>
      <c r="I123" s="2"/>
      <c r="J123" s="2"/>
      <c r="K123" s="818"/>
    </row>
    <row r="124" spans="1:11" s="210" customFormat="1" ht="21" customHeight="1">
      <c r="A124" s="1103">
        <v>166433</v>
      </c>
      <c r="B124" s="684" t="s">
        <v>241</v>
      </c>
      <c r="C124" s="211" t="s">
        <v>179</v>
      </c>
      <c r="D124" s="212">
        <v>50</v>
      </c>
      <c r="E124" s="591">
        <v>445.5</v>
      </c>
      <c r="F124" s="244">
        <v>0.05</v>
      </c>
      <c r="G124" s="251">
        <f t="shared" si="6"/>
        <v>22.275000000000002</v>
      </c>
      <c r="H124" s="1136"/>
      <c r="I124"/>
      <c r="J124" s="18"/>
      <c r="K124" s="818"/>
    </row>
    <row r="125" spans="1:11" s="418" customFormat="1" ht="21" customHeight="1">
      <c r="A125" s="1103">
        <v>166240</v>
      </c>
      <c r="B125" s="684" t="s">
        <v>366</v>
      </c>
      <c r="C125" s="211" t="s">
        <v>179</v>
      </c>
      <c r="D125" s="212">
        <v>50</v>
      </c>
      <c r="E125" s="591">
        <v>445.5</v>
      </c>
      <c r="F125" s="244">
        <v>0.05</v>
      </c>
      <c r="G125" s="251">
        <f t="shared" si="6"/>
        <v>22.275000000000002</v>
      </c>
      <c r="H125" s="1136"/>
      <c r="I125"/>
      <c r="J125" s="18"/>
      <c r="K125" s="818"/>
    </row>
    <row r="126" spans="1:11" s="418" customFormat="1" ht="21" customHeight="1">
      <c r="A126" s="1103">
        <v>208201</v>
      </c>
      <c r="B126" s="684" t="s">
        <v>367</v>
      </c>
      <c r="C126" s="211" t="s">
        <v>179</v>
      </c>
      <c r="D126" s="212">
        <v>62.5</v>
      </c>
      <c r="E126" s="591">
        <v>445.5</v>
      </c>
      <c r="F126" s="244">
        <v>0.05</v>
      </c>
      <c r="G126" s="251">
        <f t="shared" si="6"/>
        <v>22.275000000000002</v>
      </c>
      <c r="H126" s="1136"/>
      <c r="I126" s="2"/>
      <c r="J126" s="2"/>
      <c r="K126" s="818"/>
    </row>
    <row r="127" spans="1:11" s="208" customFormat="1" ht="21" customHeight="1">
      <c r="A127" s="1103">
        <v>176478</v>
      </c>
      <c r="B127" s="684" t="s">
        <v>242</v>
      </c>
      <c r="C127" s="211" t="s">
        <v>179</v>
      </c>
      <c r="D127" s="212">
        <v>62.5</v>
      </c>
      <c r="E127" s="591">
        <v>445.5</v>
      </c>
      <c r="F127" s="244">
        <v>0.05</v>
      </c>
      <c r="G127" s="251">
        <f t="shared" si="6"/>
        <v>22.275000000000002</v>
      </c>
      <c r="H127" s="1136"/>
      <c r="I127" s="2"/>
      <c r="J127" s="2"/>
      <c r="K127" s="818"/>
    </row>
    <row r="128" spans="1:11" s="208" customFormat="1" ht="18" customHeight="1">
      <c r="A128" s="808"/>
      <c r="B128" s="1518" t="s">
        <v>204</v>
      </c>
      <c r="C128" s="1518"/>
      <c r="D128" s="1518"/>
      <c r="E128" s="1518"/>
      <c r="F128" s="1518"/>
      <c r="G128" s="1518"/>
      <c r="H128" s="1136"/>
      <c r="I128" s="2"/>
      <c r="J128" s="2"/>
      <c r="K128" s="818"/>
    </row>
    <row r="129" spans="1:11" s="210" customFormat="1" ht="21" customHeight="1">
      <c r="A129" s="808"/>
      <c r="B129" s="684" t="s">
        <v>205</v>
      </c>
      <c r="C129" s="211" t="s">
        <v>153</v>
      </c>
      <c r="D129" s="212">
        <v>0.8</v>
      </c>
      <c r="E129" s="251">
        <v>733.75</v>
      </c>
      <c r="F129" s="244">
        <v>0.2</v>
      </c>
      <c r="G129" s="251">
        <f t="shared" si="6"/>
        <v>146.75</v>
      </c>
      <c r="H129" s="1136"/>
      <c r="I129"/>
      <c r="J129" s="18"/>
      <c r="K129" s="818"/>
    </row>
    <row r="130" spans="1:11" s="210" customFormat="1" ht="21" customHeight="1">
      <c r="A130" s="808"/>
      <c r="B130" s="684" t="s">
        <v>206</v>
      </c>
      <c r="C130" s="211" t="s">
        <v>150</v>
      </c>
      <c r="D130" s="212">
        <v>1.5</v>
      </c>
      <c r="E130" s="251">
        <v>309.66000000000003</v>
      </c>
      <c r="F130" s="244">
        <v>3</v>
      </c>
      <c r="G130" s="251">
        <f t="shared" si="6"/>
        <v>928.98</v>
      </c>
      <c r="H130" s="1136"/>
      <c r="I130"/>
      <c r="J130" s="18"/>
      <c r="K130" s="818"/>
    </row>
    <row r="131" spans="1:11" s="561" customFormat="1" ht="12.75" customHeight="1">
      <c r="A131" s="808"/>
      <c r="B131" s="564"/>
      <c r="C131" s="559"/>
      <c r="D131" s="554"/>
      <c r="E131" s="565"/>
      <c r="F131" s="558"/>
      <c r="G131" s="565"/>
      <c r="H131" s="556"/>
      <c r="I131" s="562"/>
      <c r="J131" s="556"/>
    </row>
    <row r="132" spans="1:11" s="208" customFormat="1" ht="12.75" customHeight="1">
      <c r="A132" s="808"/>
      <c r="B132" s="110"/>
      <c r="C132" s="224"/>
      <c r="D132" s="225"/>
      <c r="E132" s="565"/>
      <c r="F132" s="568"/>
      <c r="G132" s="568"/>
      <c r="H132" s="423"/>
      <c r="I132" s="2"/>
      <c r="J132" s="2"/>
    </row>
    <row r="133" spans="1:11" s="208" customFormat="1" ht="12.75" customHeight="1">
      <c r="A133" s="808"/>
      <c r="B133" s="1526"/>
      <c r="C133" s="1526"/>
      <c r="D133" s="1526"/>
      <c r="E133" s="426"/>
      <c r="F133" s="560"/>
      <c r="G133" s="560"/>
      <c r="H133" s="423"/>
      <c r="I133" s="2"/>
      <c r="J133" s="2"/>
    </row>
    <row r="134" spans="1:11" s="208" customFormat="1" ht="12.75" customHeight="1">
      <c r="A134" s="808"/>
      <c r="B134" s="1526"/>
      <c r="C134" s="1526"/>
      <c r="D134" s="1526"/>
      <c r="E134" s="426"/>
      <c r="F134" s="1531"/>
      <c r="G134" s="1531"/>
      <c r="H134" s="423"/>
      <c r="I134" s="2"/>
      <c r="J134" s="2"/>
    </row>
    <row r="135" spans="1:11" s="208" customFormat="1" ht="12.75" customHeight="1">
      <c r="A135" s="808"/>
      <c r="B135" s="1526"/>
      <c r="C135" s="1526"/>
      <c r="D135" s="1526"/>
      <c r="E135" s="426"/>
      <c r="F135" s="230"/>
      <c r="G135" s="563"/>
      <c r="H135" s="423"/>
      <c r="I135" s="2"/>
      <c r="J135" s="2"/>
    </row>
    <row r="136" spans="1:11" s="208" customFormat="1" ht="12.75" customHeight="1">
      <c r="A136" s="808"/>
      <c r="B136" s="1526"/>
      <c r="C136" s="1526"/>
      <c r="D136" s="1526"/>
      <c r="E136" s="426"/>
      <c r="F136" s="230"/>
      <c r="G136" s="414"/>
      <c r="H136" s="423"/>
      <c r="I136" s="2"/>
      <c r="J136" s="2"/>
    </row>
    <row r="137" spans="1:11" s="208" customFormat="1" ht="12.75" customHeight="1">
      <c r="A137" s="808"/>
      <c r="B137" s="1526"/>
      <c r="C137" s="1526"/>
      <c r="D137" s="1526"/>
      <c r="E137" s="426"/>
      <c r="H137" s="423"/>
      <c r="I137" s="2"/>
      <c r="J137" s="2"/>
    </row>
    <row r="138" spans="1:11" s="210" customFormat="1" ht="15.75" customHeight="1">
      <c r="A138" s="808"/>
      <c r="B138" s="1526"/>
      <c r="C138" s="1526"/>
      <c r="D138" s="1526"/>
      <c r="E138" s="422"/>
      <c r="F138" s="422"/>
      <c r="G138" s="422"/>
      <c r="H138" s="424"/>
      <c r="I138" s="2"/>
      <c r="J138" s="2"/>
    </row>
    <row r="139" spans="1:11" s="208" customFormat="1" ht="21.75" customHeight="1">
      <c r="A139" s="808"/>
      <c r="B139" s="1527"/>
      <c r="C139" s="1528"/>
      <c r="D139" s="1528"/>
      <c r="E139" s="1528"/>
      <c r="F139" s="1528"/>
      <c r="G139" s="213"/>
      <c r="H139" s="423"/>
      <c r="I139" s="2"/>
      <c r="J139" s="2"/>
    </row>
    <row r="140" spans="1:11" s="208" customFormat="1" ht="21.75" customHeight="1">
      <c r="A140" s="808"/>
      <c r="B140" s="1529"/>
      <c r="C140" s="1530"/>
      <c r="D140" s="1530"/>
      <c r="E140" s="1530"/>
      <c r="F140" s="1530"/>
      <c r="H140" s="423"/>
      <c r="I140" s="2"/>
      <c r="J140" s="2"/>
    </row>
    <row r="141" spans="1:11" s="208" customFormat="1" ht="18" customHeight="1">
      <c r="A141" s="808"/>
      <c r="B141" s="551"/>
      <c r="C141" s="219"/>
      <c r="D141" s="220"/>
      <c r="E141" s="226"/>
      <c r="F141" s="221"/>
      <c r="G141" s="222"/>
      <c r="H141" s="423"/>
      <c r="I141" s="2"/>
      <c r="J141" s="2"/>
    </row>
    <row r="142" spans="1:11" s="208" customFormat="1" ht="18" customHeight="1">
      <c r="A142" s="808"/>
      <c r="B142" s="551"/>
      <c r="C142" s="219"/>
      <c r="D142" s="220"/>
      <c r="E142" s="226"/>
      <c r="G142" s="169"/>
      <c r="H142" s="423"/>
      <c r="I142" s="2"/>
      <c r="J142" s="2"/>
    </row>
    <row r="143" spans="1:11" s="208" customFormat="1" ht="18" customHeight="1">
      <c r="A143" s="808"/>
      <c r="B143" s="551"/>
      <c r="C143" s="219"/>
      <c r="D143" s="220"/>
      <c r="E143" s="226"/>
      <c r="G143" s="231"/>
      <c r="H143" s="423"/>
      <c r="I143" s="2"/>
      <c r="J143" s="2"/>
    </row>
    <row r="144" spans="1:11" s="208" customFormat="1" ht="18" customHeight="1">
      <c r="A144" s="808"/>
      <c r="B144" s="551"/>
      <c r="C144" s="219"/>
      <c r="D144" s="220"/>
      <c r="E144" s="226"/>
      <c r="G144" s="229"/>
      <c r="H144" s="423"/>
      <c r="I144" s="2"/>
      <c r="J144" s="2"/>
    </row>
    <row r="145" spans="1:10" s="208" customFormat="1" ht="18" customHeight="1">
      <c r="A145" s="808"/>
      <c r="B145" s="551"/>
      <c r="C145" s="219"/>
      <c r="D145" s="220"/>
      <c r="E145" s="226"/>
      <c r="G145" s="232"/>
      <c r="H145" s="423"/>
      <c r="I145" s="2"/>
      <c r="J145" s="2"/>
    </row>
    <row r="146" spans="1:10" s="208" customFormat="1" ht="18" customHeight="1">
      <c r="A146" s="808"/>
      <c r="B146" s="551"/>
      <c r="C146" s="219"/>
      <c r="D146" s="220"/>
      <c r="E146" s="226"/>
      <c r="G146" s="232"/>
      <c r="H146" s="423"/>
      <c r="I146" s="2"/>
      <c r="J146" s="2"/>
    </row>
    <row r="147" spans="1:10" s="208" customFormat="1" ht="18" customHeight="1">
      <c r="A147" s="808"/>
      <c r="B147" s="551"/>
      <c r="C147" s="219"/>
      <c r="D147" s="220"/>
      <c r="E147" s="226"/>
      <c r="F147" s="221"/>
      <c r="G147" s="222"/>
      <c r="H147" s="423"/>
      <c r="I147" s="2"/>
      <c r="J147" s="2"/>
    </row>
    <row r="148" spans="1:10" s="208" customFormat="1" ht="18" customHeight="1">
      <c r="A148" s="808"/>
      <c r="B148" s="551"/>
      <c r="C148" s="219"/>
      <c r="D148" s="220"/>
      <c r="E148" s="226"/>
      <c r="F148" s="221"/>
      <c r="G148" s="222"/>
      <c r="H148" s="423"/>
      <c r="I148" s="2"/>
      <c r="J148" s="2"/>
    </row>
    <row r="149" spans="1:10" s="208" customFormat="1" ht="18" customHeight="1">
      <c r="A149" s="808"/>
      <c r="B149" s="551"/>
      <c r="C149" s="219"/>
      <c r="D149" s="220"/>
      <c r="E149" s="226"/>
      <c r="F149" s="221"/>
      <c r="G149" s="222"/>
      <c r="H149" s="423"/>
      <c r="I149" s="2"/>
      <c r="J149" s="2"/>
    </row>
    <row r="150" spans="1:10" s="208" customFormat="1" ht="18" customHeight="1">
      <c r="A150" s="808"/>
      <c r="B150" s="551"/>
      <c r="C150" s="219"/>
      <c r="D150" s="220"/>
      <c r="E150" s="226"/>
      <c r="F150" s="221"/>
      <c r="G150" s="222"/>
      <c r="H150" s="423"/>
      <c r="I150" s="2"/>
      <c r="J150" s="2"/>
    </row>
    <row r="151" spans="1:10" s="208" customFormat="1" ht="18" customHeight="1">
      <c r="A151" s="808"/>
      <c r="B151" s="551"/>
      <c r="C151" s="219"/>
      <c r="D151" s="220"/>
      <c r="E151" s="226"/>
      <c r="F151" s="221"/>
      <c r="G151" s="222"/>
      <c r="H151" s="423"/>
      <c r="I151" s="2"/>
      <c r="J151" s="2"/>
    </row>
    <row r="152" spans="1:10" s="208" customFormat="1" ht="18" customHeight="1">
      <c r="A152" s="808"/>
      <c r="B152" s="551"/>
      <c r="C152" s="219"/>
      <c r="D152" s="220"/>
      <c r="E152" s="226"/>
      <c r="F152" s="221"/>
      <c r="G152" s="222"/>
      <c r="H152" s="423"/>
      <c r="I152" s="2"/>
      <c r="J152" s="2"/>
    </row>
    <row r="153" spans="1:10" s="208" customFormat="1" ht="18" customHeight="1">
      <c r="A153" s="808"/>
      <c r="B153" s="551"/>
      <c r="C153" s="219"/>
      <c r="D153" s="220"/>
      <c r="E153" s="226"/>
      <c r="F153" s="221"/>
      <c r="G153" s="222"/>
      <c r="H153" s="423"/>
      <c r="I153" s="2"/>
      <c r="J153" s="2"/>
    </row>
    <row r="154" spans="1:10" s="208" customFormat="1" ht="18" customHeight="1">
      <c r="A154" s="808"/>
      <c r="B154" s="551"/>
      <c r="C154" s="219"/>
      <c r="D154" s="220"/>
      <c r="E154" s="226"/>
      <c r="F154" s="221"/>
      <c r="G154" s="222"/>
      <c r="H154" s="423"/>
      <c r="I154" s="2"/>
      <c r="J154" s="2"/>
    </row>
    <row r="155" spans="1:10" s="208" customFormat="1" ht="18" customHeight="1">
      <c r="A155" s="808"/>
      <c r="B155" s="551"/>
      <c r="C155" s="219"/>
      <c r="D155" s="220"/>
      <c r="E155" s="226"/>
      <c r="F155" s="221"/>
      <c r="G155" s="222"/>
      <c r="H155" s="423"/>
      <c r="I155" s="2"/>
      <c r="J155" s="2"/>
    </row>
    <row r="156" spans="1:10" s="208" customFormat="1" ht="18" customHeight="1">
      <c r="A156" s="808"/>
      <c r="B156" s="551"/>
      <c r="C156" s="219"/>
      <c r="D156" s="220"/>
      <c r="E156" s="226"/>
      <c r="F156" s="221"/>
      <c r="G156" s="222"/>
      <c r="H156" s="423"/>
      <c r="I156" s="2"/>
      <c r="J156" s="2"/>
    </row>
    <row r="157" spans="1:10" s="208" customFormat="1" ht="18" customHeight="1">
      <c r="A157" s="808"/>
      <c r="B157" s="551"/>
      <c r="C157" s="219"/>
      <c r="D157" s="220"/>
      <c r="E157" s="226"/>
      <c r="F157" s="221"/>
      <c r="G157" s="222"/>
      <c r="H157" s="423"/>
      <c r="I157" s="2"/>
      <c r="J157" s="2"/>
    </row>
    <row r="158" spans="1:10" s="208" customFormat="1" ht="18" customHeight="1">
      <c r="A158" s="808"/>
      <c r="B158" s="551"/>
      <c r="C158" s="219"/>
      <c r="D158" s="220"/>
      <c r="E158" s="226"/>
      <c r="F158" s="221"/>
      <c r="G158" s="222"/>
      <c r="H158" s="423"/>
      <c r="I158" s="2"/>
      <c r="J158" s="2"/>
    </row>
    <row r="159" spans="1:10" s="208" customFormat="1" ht="18" customHeight="1">
      <c r="A159" s="808"/>
      <c r="B159" s="551"/>
      <c r="C159" s="219"/>
      <c r="D159" s="220"/>
      <c r="E159" s="226"/>
      <c r="F159" s="221"/>
      <c r="G159" s="222"/>
      <c r="H159" s="423"/>
      <c r="I159" s="2"/>
      <c r="J159" s="2"/>
    </row>
    <row r="160" spans="1:10" s="208" customFormat="1" ht="18" customHeight="1">
      <c r="A160" s="808"/>
      <c r="B160" s="551"/>
      <c r="C160" s="219"/>
      <c r="D160" s="220"/>
      <c r="E160" s="226"/>
      <c r="F160" s="221"/>
      <c r="G160" s="222"/>
      <c r="H160" s="423"/>
      <c r="I160" s="2"/>
      <c r="J160" s="2"/>
    </row>
    <row r="161" spans="1:10" s="208" customFormat="1" ht="18" customHeight="1">
      <c r="A161" s="808"/>
      <c r="B161" s="551"/>
      <c r="C161" s="219"/>
      <c r="D161" s="220"/>
      <c r="E161" s="226"/>
      <c r="F161" s="221"/>
      <c r="G161" s="222"/>
      <c r="H161" s="423"/>
      <c r="I161" s="2"/>
      <c r="J161" s="2"/>
    </row>
    <row r="162" spans="1:10" s="208" customFormat="1" ht="18" customHeight="1">
      <c r="A162" s="808"/>
      <c r="B162" s="551"/>
      <c r="C162" s="219"/>
      <c r="D162" s="220"/>
      <c r="E162" s="226"/>
      <c r="F162" s="221"/>
      <c r="G162" s="222"/>
      <c r="H162" s="423"/>
      <c r="I162" s="2"/>
      <c r="J162" s="2"/>
    </row>
    <row r="163" spans="1:10" s="208" customFormat="1" ht="18" customHeight="1">
      <c r="A163" s="808"/>
      <c r="B163" s="551"/>
      <c r="C163" s="219"/>
      <c r="D163" s="220"/>
      <c r="E163" s="226"/>
      <c r="F163" s="221"/>
      <c r="G163" s="222"/>
      <c r="H163" s="423"/>
      <c r="I163" s="2"/>
      <c r="J163" s="2"/>
    </row>
    <row r="164" spans="1:10" s="208" customFormat="1" ht="18" customHeight="1">
      <c r="A164" s="808"/>
      <c r="B164" s="551"/>
      <c r="C164" s="219"/>
      <c r="D164" s="220"/>
      <c r="E164" s="226"/>
      <c r="F164" s="221"/>
      <c r="G164" s="222"/>
      <c r="H164" s="423"/>
      <c r="I164" s="2"/>
      <c r="J164" s="2"/>
    </row>
    <row r="165" spans="1:10" s="208" customFormat="1" ht="18" customHeight="1">
      <c r="A165" s="808"/>
      <c r="B165" s="551"/>
      <c r="C165" s="219"/>
      <c r="D165" s="220"/>
      <c r="E165" s="226"/>
      <c r="F165" s="221"/>
      <c r="G165" s="222"/>
      <c r="H165" s="423"/>
      <c r="I165" s="2"/>
      <c r="J165" s="2"/>
    </row>
    <row r="166" spans="1:10" s="208" customFormat="1" ht="18" customHeight="1">
      <c r="A166" s="808"/>
      <c r="B166" s="551"/>
      <c r="C166" s="219"/>
      <c r="D166" s="220"/>
      <c r="E166" s="226"/>
      <c r="F166" s="221"/>
      <c r="G166" s="222"/>
      <c r="H166" s="423"/>
      <c r="I166" s="2"/>
      <c r="J166" s="2"/>
    </row>
    <row r="167" spans="1:10" s="208" customFormat="1" ht="18" customHeight="1">
      <c r="A167" s="808"/>
      <c r="B167" s="551"/>
      <c r="C167" s="219"/>
      <c r="D167" s="220"/>
      <c r="E167" s="226"/>
      <c r="F167" s="221"/>
      <c r="G167" s="222"/>
      <c r="H167" s="423"/>
      <c r="I167" s="2"/>
      <c r="J167" s="2"/>
    </row>
    <row r="168" spans="1:10" s="208" customFormat="1" ht="18" customHeight="1">
      <c r="A168" s="808"/>
      <c r="B168" s="551"/>
      <c r="C168" s="219"/>
      <c r="D168" s="220"/>
      <c r="E168" s="226"/>
      <c r="F168" s="221"/>
      <c r="G168" s="222"/>
      <c r="H168" s="423"/>
      <c r="I168" s="2"/>
      <c r="J168" s="2"/>
    </row>
    <row r="169" spans="1:10" s="208" customFormat="1" ht="18" customHeight="1">
      <c r="A169" s="808"/>
      <c r="B169" s="551"/>
      <c r="C169" s="219"/>
      <c r="D169" s="220"/>
      <c r="E169" s="226"/>
      <c r="F169" s="221"/>
      <c r="G169" s="222"/>
      <c r="H169" s="423"/>
      <c r="I169" s="2"/>
      <c r="J169" s="2"/>
    </row>
    <row r="170" spans="1:10" s="208" customFormat="1" ht="18" customHeight="1">
      <c r="A170" s="808"/>
      <c r="B170" s="551"/>
      <c r="C170" s="219"/>
      <c r="D170" s="220"/>
      <c r="E170" s="226"/>
      <c r="F170" s="221"/>
      <c r="G170" s="222"/>
      <c r="H170" s="423"/>
      <c r="I170" s="2"/>
      <c r="J170" s="2"/>
    </row>
    <row r="171" spans="1:10" s="208" customFormat="1" ht="18" customHeight="1">
      <c r="A171" s="808"/>
      <c r="B171" s="551"/>
      <c r="C171" s="219"/>
      <c r="D171" s="220"/>
      <c r="E171" s="226"/>
      <c r="F171" s="221"/>
      <c r="G171" s="222"/>
      <c r="H171" s="423"/>
      <c r="I171" s="2"/>
      <c r="J171" s="2"/>
    </row>
    <row r="172" spans="1:10" s="208" customFormat="1" ht="18" customHeight="1">
      <c r="A172" s="808"/>
      <c r="B172" s="551"/>
      <c r="C172" s="219"/>
      <c r="D172" s="220"/>
      <c r="E172" s="226"/>
      <c r="F172" s="221"/>
      <c r="G172" s="222"/>
      <c r="H172" s="423"/>
      <c r="I172" s="2"/>
      <c r="J172" s="2"/>
    </row>
    <row r="173" spans="1:10" s="208" customFormat="1" ht="18" customHeight="1">
      <c r="A173" s="808"/>
      <c r="B173" s="551"/>
      <c r="C173" s="219"/>
      <c r="D173" s="220"/>
      <c r="E173" s="226"/>
      <c r="F173" s="221"/>
      <c r="G173" s="222"/>
      <c r="H173" s="423"/>
      <c r="I173" s="2"/>
      <c r="J173" s="2"/>
    </row>
    <row r="174" spans="1:10" s="208" customFormat="1" ht="18" customHeight="1">
      <c r="A174" s="808"/>
      <c r="B174" s="551"/>
      <c r="C174" s="219"/>
      <c r="D174" s="220"/>
      <c r="E174" s="226"/>
      <c r="F174" s="221"/>
      <c r="G174" s="222"/>
      <c r="H174" s="423"/>
      <c r="I174" s="2"/>
      <c r="J174" s="2"/>
    </row>
    <row r="175" spans="1:10" s="208" customFormat="1" ht="18" customHeight="1">
      <c r="A175" s="808"/>
      <c r="B175" s="551"/>
      <c r="C175" s="219"/>
      <c r="D175" s="220"/>
      <c r="E175" s="226"/>
      <c r="F175" s="221"/>
      <c r="G175" s="222"/>
      <c r="H175" s="423"/>
      <c r="I175" s="2"/>
      <c r="J175" s="2"/>
    </row>
    <row r="176" spans="1:10" s="208" customFormat="1" ht="18" customHeight="1">
      <c r="A176" s="808"/>
      <c r="B176" s="551"/>
      <c r="C176" s="219"/>
      <c r="D176" s="220"/>
      <c r="E176" s="226"/>
      <c r="F176" s="221"/>
      <c r="G176" s="222"/>
      <c r="H176" s="423"/>
      <c r="I176" s="2"/>
      <c r="J176" s="2"/>
    </row>
    <row r="177" spans="1:10" s="208" customFormat="1" ht="18" customHeight="1">
      <c r="A177" s="808"/>
      <c r="B177" s="551"/>
      <c r="C177" s="219"/>
      <c r="D177" s="220"/>
      <c r="E177" s="226"/>
      <c r="F177" s="221"/>
      <c r="G177" s="222"/>
      <c r="H177" s="423"/>
      <c r="I177" s="2"/>
      <c r="J177" s="2"/>
    </row>
    <row r="178" spans="1:10" s="208" customFormat="1" ht="18" customHeight="1">
      <c r="A178" s="808"/>
      <c r="B178" s="551"/>
      <c r="C178" s="219"/>
      <c r="D178" s="220"/>
      <c r="E178" s="226"/>
      <c r="F178" s="221"/>
      <c r="G178" s="222"/>
      <c r="H178" s="423"/>
      <c r="I178" s="2"/>
      <c r="J178" s="2"/>
    </row>
    <row r="179" spans="1:10" s="208" customFormat="1" ht="18" customHeight="1">
      <c r="A179" s="808"/>
      <c r="B179" s="551"/>
      <c r="C179" s="219"/>
      <c r="D179" s="220"/>
      <c r="E179" s="226"/>
      <c r="F179" s="221"/>
      <c r="G179" s="222"/>
      <c r="H179" s="423"/>
      <c r="I179" s="2"/>
      <c r="J179" s="2"/>
    </row>
    <row r="180" spans="1:10" s="208" customFormat="1" ht="18" customHeight="1">
      <c r="A180" s="808"/>
      <c r="B180" s="551"/>
      <c r="C180" s="219"/>
      <c r="D180" s="220"/>
      <c r="E180" s="226"/>
      <c r="F180" s="221"/>
      <c r="G180" s="222"/>
      <c r="H180" s="423"/>
      <c r="I180" s="2"/>
      <c r="J180" s="2"/>
    </row>
    <row r="181" spans="1:10" s="208" customFormat="1" ht="18" customHeight="1">
      <c r="A181" s="808"/>
      <c r="B181" s="551"/>
      <c r="C181" s="219"/>
      <c r="D181" s="220"/>
      <c r="E181" s="226"/>
      <c r="F181" s="221"/>
      <c r="G181" s="222"/>
      <c r="H181" s="423"/>
      <c r="I181" s="2"/>
      <c r="J181" s="2"/>
    </row>
    <row r="182" spans="1:10" s="208" customFormat="1" ht="18" customHeight="1">
      <c r="A182" s="808"/>
      <c r="B182" s="551"/>
      <c r="C182" s="219"/>
      <c r="D182" s="220"/>
      <c r="E182" s="226"/>
      <c r="F182" s="221"/>
      <c r="G182" s="222"/>
      <c r="H182" s="423"/>
      <c r="I182" s="2"/>
      <c r="J182" s="2"/>
    </row>
    <row r="183" spans="1:10" s="208" customFormat="1" ht="18" customHeight="1">
      <c r="A183" s="808"/>
      <c r="B183" s="551"/>
      <c r="C183" s="219"/>
      <c r="D183" s="220"/>
      <c r="E183" s="226"/>
      <c r="F183" s="221"/>
      <c r="G183" s="222"/>
      <c r="H183" s="423"/>
      <c r="I183" s="2"/>
      <c r="J183" s="2"/>
    </row>
    <row r="184" spans="1:10" s="208" customFormat="1" ht="18" customHeight="1">
      <c r="A184" s="808"/>
      <c r="B184" s="551"/>
      <c r="C184" s="219"/>
      <c r="D184" s="220"/>
      <c r="E184" s="226"/>
      <c r="F184" s="221"/>
      <c r="G184" s="222"/>
      <c r="H184" s="423"/>
      <c r="I184" s="2"/>
      <c r="J184" s="2"/>
    </row>
    <row r="185" spans="1:10" s="208" customFormat="1" ht="18" customHeight="1">
      <c r="A185" s="808"/>
      <c r="B185" s="551"/>
      <c r="C185" s="219"/>
      <c r="D185" s="220"/>
      <c r="E185" s="226"/>
      <c r="F185" s="221"/>
      <c r="G185" s="222"/>
      <c r="H185" s="423"/>
      <c r="I185" s="2"/>
      <c r="J185" s="2"/>
    </row>
    <row r="186" spans="1:10" s="208" customFormat="1" ht="18" customHeight="1">
      <c r="A186" s="808"/>
      <c r="B186" s="551"/>
      <c r="C186" s="219"/>
      <c r="D186" s="220"/>
      <c r="E186" s="226"/>
      <c r="F186" s="221"/>
      <c r="G186" s="222"/>
      <c r="H186" s="423"/>
      <c r="I186" s="2"/>
      <c r="J186" s="2"/>
    </row>
    <row r="187" spans="1:10" s="208" customFormat="1" ht="18" customHeight="1">
      <c r="A187" s="808"/>
      <c r="B187" s="551"/>
      <c r="C187" s="219"/>
      <c r="D187" s="220"/>
      <c r="E187" s="226"/>
      <c r="F187" s="221"/>
      <c r="G187" s="222"/>
      <c r="H187" s="423"/>
      <c r="I187" s="2"/>
      <c r="J187" s="2"/>
    </row>
    <row r="188" spans="1:10" s="208" customFormat="1" ht="18" customHeight="1">
      <c r="A188" s="808"/>
      <c r="B188" s="551"/>
      <c r="C188" s="219"/>
      <c r="D188" s="220"/>
      <c r="E188" s="226"/>
      <c r="F188" s="221"/>
      <c r="G188" s="222"/>
      <c r="H188" s="423"/>
      <c r="I188" s="2"/>
      <c r="J188" s="2"/>
    </row>
    <row r="189" spans="1:10" s="208" customFormat="1" ht="18" customHeight="1">
      <c r="A189" s="808"/>
      <c r="B189" s="551"/>
      <c r="C189" s="219"/>
      <c r="D189" s="220"/>
      <c r="E189" s="226"/>
      <c r="F189" s="221"/>
      <c r="G189" s="222"/>
      <c r="H189" s="423"/>
      <c r="I189" s="2"/>
      <c r="J189" s="2"/>
    </row>
    <row r="190" spans="1:10" s="208" customFormat="1" ht="18" customHeight="1">
      <c r="A190" s="808"/>
      <c r="B190" s="551"/>
      <c r="C190" s="219"/>
      <c r="D190" s="220"/>
      <c r="E190" s="226"/>
      <c r="F190" s="221"/>
      <c r="G190" s="222"/>
      <c r="H190" s="423"/>
      <c r="I190" s="2"/>
      <c r="J190" s="2"/>
    </row>
    <row r="191" spans="1:10" s="208" customFormat="1" ht="18" customHeight="1">
      <c r="A191" s="808"/>
      <c r="B191" s="551"/>
      <c r="C191" s="219"/>
      <c r="D191" s="220"/>
      <c r="E191" s="226"/>
      <c r="F191" s="221"/>
      <c r="G191" s="222"/>
      <c r="H191" s="423"/>
      <c r="I191" s="2"/>
      <c r="J191" s="2"/>
    </row>
    <row r="192" spans="1:10" s="208" customFormat="1" ht="18" customHeight="1">
      <c r="A192" s="808"/>
      <c r="B192" s="551"/>
      <c r="C192" s="219"/>
      <c r="D192" s="220"/>
      <c r="E192" s="226"/>
      <c r="F192" s="221"/>
      <c r="G192" s="222"/>
      <c r="H192" s="423"/>
      <c r="I192" s="2"/>
      <c r="J192" s="2"/>
    </row>
    <row r="193" spans="1:10" s="208" customFormat="1" ht="18" customHeight="1">
      <c r="A193" s="808"/>
      <c r="B193" s="551"/>
      <c r="C193" s="219"/>
      <c r="D193" s="220"/>
      <c r="E193" s="226"/>
      <c r="F193" s="221"/>
      <c r="G193" s="222"/>
      <c r="H193" s="423"/>
      <c r="I193" s="2"/>
      <c r="J193" s="2"/>
    </row>
    <row r="194" spans="1:10" s="208" customFormat="1" ht="18" customHeight="1">
      <c r="A194" s="808"/>
      <c r="B194" s="551"/>
      <c r="C194" s="219"/>
      <c r="D194" s="220"/>
      <c r="E194" s="226"/>
      <c r="F194" s="221"/>
      <c r="G194" s="222"/>
      <c r="H194" s="423"/>
      <c r="I194" s="2"/>
      <c r="J194" s="2"/>
    </row>
    <row r="195" spans="1:10" s="208" customFormat="1" ht="18" customHeight="1">
      <c r="A195" s="808"/>
      <c r="B195" s="551"/>
      <c r="C195" s="219"/>
      <c r="D195" s="220"/>
      <c r="E195" s="226"/>
      <c r="F195" s="221"/>
      <c r="G195" s="222"/>
      <c r="H195" s="423"/>
      <c r="I195" s="2"/>
      <c r="J195" s="2"/>
    </row>
    <row r="196" spans="1:10" s="208" customFormat="1" ht="18" customHeight="1">
      <c r="A196" s="808"/>
      <c r="B196" s="551"/>
      <c r="C196" s="219"/>
      <c r="D196" s="220"/>
      <c r="E196" s="226"/>
      <c r="F196" s="221"/>
      <c r="G196" s="222"/>
      <c r="H196" s="423"/>
      <c r="I196" s="2"/>
      <c r="J196" s="2"/>
    </row>
    <row r="197" spans="1:10" s="208" customFormat="1" ht="18" customHeight="1">
      <c r="A197" s="808"/>
      <c r="B197" s="551"/>
      <c r="C197" s="219"/>
      <c r="D197" s="220"/>
      <c r="E197" s="226"/>
      <c r="F197" s="221"/>
      <c r="G197" s="222"/>
      <c r="H197" s="423"/>
      <c r="I197" s="2"/>
      <c r="J197" s="2"/>
    </row>
    <row r="198" spans="1:10" s="208" customFormat="1" ht="18" customHeight="1">
      <c r="A198" s="808"/>
      <c r="B198" s="551"/>
      <c r="C198" s="219"/>
      <c r="D198" s="220"/>
      <c r="E198" s="226"/>
      <c r="F198" s="221"/>
      <c r="G198" s="222"/>
      <c r="H198" s="423"/>
      <c r="I198" s="2"/>
      <c r="J198" s="2"/>
    </row>
    <row r="199" spans="1:10" s="208" customFormat="1" ht="18" customHeight="1">
      <c r="A199" s="808"/>
      <c r="B199" s="551"/>
      <c r="C199" s="219"/>
      <c r="D199" s="220"/>
      <c r="E199" s="226"/>
      <c r="F199" s="221"/>
      <c r="G199" s="222"/>
      <c r="H199" s="423"/>
      <c r="I199" s="2"/>
      <c r="J199" s="2"/>
    </row>
    <row r="200" spans="1:10" s="208" customFormat="1" ht="18" customHeight="1">
      <c r="A200" s="808"/>
      <c r="B200" s="551"/>
      <c r="C200" s="219"/>
      <c r="D200" s="220"/>
      <c r="E200" s="226"/>
      <c r="F200" s="221"/>
      <c r="G200" s="222"/>
      <c r="H200" s="423"/>
      <c r="I200" s="2"/>
      <c r="J200" s="2"/>
    </row>
    <row r="201" spans="1:10" s="208" customFormat="1" ht="18" customHeight="1">
      <c r="A201" s="808"/>
      <c r="B201" s="551"/>
      <c r="C201" s="219"/>
      <c r="D201" s="220"/>
      <c r="E201" s="226"/>
      <c r="F201" s="221"/>
      <c r="G201" s="222"/>
      <c r="H201" s="423"/>
      <c r="I201" s="2"/>
      <c r="J201" s="2"/>
    </row>
    <row r="202" spans="1:10" s="208" customFormat="1" ht="18" customHeight="1">
      <c r="A202" s="808"/>
      <c r="B202" s="551"/>
      <c r="C202" s="219"/>
      <c r="D202" s="220"/>
      <c r="E202" s="226"/>
      <c r="F202" s="221"/>
      <c r="G202" s="222"/>
      <c r="H202" s="423"/>
      <c r="I202" s="2"/>
      <c r="J202" s="2"/>
    </row>
    <row r="203" spans="1:10" s="208" customFormat="1" ht="18" customHeight="1">
      <c r="A203" s="808"/>
      <c r="B203" s="551"/>
      <c r="C203" s="219"/>
      <c r="D203" s="220"/>
      <c r="E203" s="226"/>
      <c r="F203" s="221"/>
      <c r="G203" s="222"/>
      <c r="H203" s="423"/>
      <c r="I203" s="2"/>
      <c r="J203" s="2"/>
    </row>
    <row r="204" spans="1:10" s="208" customFormat="1" ht="18" customHeight="1">
      <c r="A204" s="808"/>
      <c r="B204" s="551"/>
      <c r="C204" s="219"/>
      <c r="D204" s="220"/>
      <c r="E204" s="226"/>
      <c r="F204" s="221"/>
      <c r="G204" s="222"/>
      <c r="H204" s="423"/>
      <c r="I204" s="2"/>
      <c r="J204" s="2"/>
    </row>
    <row r="205" spans="1:10" s="208" customFormat="1" ht="18" customHeight="1">
      <c r="A205" s="808"/>
      <c r="B205" s="551"/>
      <c r="C205" s="219"/>
      <c r="D205" s="220"/>
      <c r="E205" s="226"/>
      <c r="F205" s="221"/>
      <c r="G205" s="222"/>
      <c r="H205" s="423"/>
      <c r="I205" s="2"/>
      <c r="J205" s="2"/>
    </row>
    <row r="206" spans="1:10" s="208" customFormat="1" ht="18" customHeight="1">
      <c r="A206" s="808"/>
      <c r="B206" s="551"/>
      <c r="C206" s="219"/>
      <c r="D206" s="220"/>
      <c r="E206" s="226"/>
      <c r="F206" s="221"/>
      <c r="G206" s="222"/>
      <c r="H206" s="423"/>
      <c r="I206" s="2"/>
      <c r="J206" s="2"/>
    </row>
    <row r="207" spans="1:10" s="208" customFormat="1" ht="18" customHeight="1">
      <c r="A207" s="808"/>
      <c r="B207" s="551"/>
      <c r="C207" s="219"/>
      <c r="D207" s="220"/>
      <c r="E207" s="226"/>
      <c r="F207" s="221"/>
      <c r="G207" s="222"/>
      <c r="H207" s="423"/>
      <c r="I207" s="2"/>
      <c r="J207" s="2"/>
    </row>
    <row r="208" spans="1:10" s="208" customFormat="1" ht="18" customHeight="1">
      <c r="A208" s="808"/>
      <c r="B208" s="551"/>
      <c r="C208" s="219"/>
      <c r="D208" s="220"/>
      <c r="E208" s="226"/>
      <c r="F208" s="221"/>
      <c r="G208" s="222"/>
      <c r="H208" s="423"/>
      <c r="I208" s="2"/>
      <c r="J208" s="2"/>
    </row>
    <row r="209" spans="1:10" s="208" customFormat="1" ht="18" customHeight="1">
      <c r="A209" s="808"/>
      <c r="B209" s="551"/>
      <c r="C209" s="219"/>
      <c r="D209" s="220"/>
      <c r="E209" s="226"/>
      <c r="F209" s="221"/>
      <c r="G209" s="222"/>
      <c r="H209" s="423"/>
      <c r="I209" s="2"/>
      <c r="J209" s="2"/>
    </row>
    <row r="210" spans="1:10" s="208" customFormat="1" ht="18" customHeight="1">
      <c r="A210" s="808"/>
      <c r="B210" s="551"/>
      <c r="C210" s="219"/>
      <c r="D210" s="220"/>
      <c r="E210" s="226"/>
      <c r="F210" s="221"/>
      <c r="G210" s="222"/>
      <c r="H210" s="423"/>
      <c r="I210" s="2"/>
      <c r="J210" s="2"/>
    </row>
    <row r="211" spans="1:10" s="208" customFormat="1" ht="18" customHeight="1">
      <c r="A211" s="808"/>
      <c r="B211" s="551"/>
      <c r="C211" s="219"/>
      <c r="D211" s="220"/>
      <c r="E211" s="226"/>
      <c r="F211" s="221"/>
      <c r="G211" s="222"/>
      <c r="H211" s="423"/>
      <c r="I211" s="2"/>
      <c r="J211" s="2"/>
    </row>
    <row r="212" spans="1:10" s="208" customFormat="1" ht="18" customHeight="1">
      <c r="A212" s="808"/>
      <c r="B212" s="551"/>
      <c r="C212" s="219"/>
      <c r="D212" s="220"/>
      <c r="E212" s="226"/>
      <c r="F212" s="221"/>
      <c r="G212" s="222"/>
      <c r="H212" s="423"/>
      <c r="I212" s="2"/>
      <c r="J212" s="2"/>
    </row>
    <row r="213" spans="1:10" s="208" customFormat="1" ht="18" customHeight="1">
      <c r="A213" s="808"/>
      <c r="B213" s="551"/>
      <c r="C213" s="219"/>
      <c r="D213" s="220"/>
      <c r="E213" s="226"/>
      <c r="F213" s="221"/>
      <c r="G213" s="222"/>
      <c r="H213" s="423"/>
      <c r="I213" s="2"/>
      <c r="J213" s="2"/>
    </row>
    <row r="214" spans="1:10" s="208" customFormat="1" ht="18" customHeight="1">
      <c r="A214" s="808"/>
      <c r="B214" s="551"/>
      <c r="C214" s="219"/>
      <c r="D214" s="220"/>
      <c r="E214" s="226"/>
      <c r="F214" s="221"/>
      <c r="G214" s="222"/>
      <c r="H214" s="423"/>
      <c r="I214" s="2"/>
      <c r="J214" s="2"/>
    </row>
    <row r="215" spans="1:10" s="208" customFormat="1" ht="18" customHeight="1">
      <c r="A215" s="808"/>
      <c r="B215" s="551"/>
      <c r="C215" s="219"/>
      <c r="D215" s="220"/>
      <c r="E215" s="226"/>
      <c r="F215" s="221"/>
      <c r="G215" s="222"/>
      <c r="H215" s="423"/>
      <c r="I215" s="2"/>
      <c r="J215" s="2"/>
    </row>
    <row r="216" spans="1:10" s="208" customFormat="1" ht="18" customHeight="1">
      <c r="A216" s="808"/>
      <c r="B216" s="551"/>
      <c r="C216" s="219"/>
      <c r="D216" s="220"/>
      <c r="E216" s="226"/>
      <c r="F216" s="221"/>
      <c r="G216" s="222"/>
      <c r="H216" s="423"/>
      <c r="I216" s="2"/>
      <c r="J216" s="2"/>
    </row>
    <row r="217" spans="1:10" s="208" customFormat="1" ht="18" customHeight="1">
      <c r="A217" s="808"/>
      <c r="B217" s="551"/>
      <c r="C217" s="219"/>
      <c r="D217" s="220"/>
      <c r="E217" s="226"/>
      <c r="F217" s="221"/>
      <c r="G217" s="222"/>
      <c r="H217" s="423"/>
      <c r="I217" s="2"/>
      <c r="J217" s="2"/>
    </row>
    <row r="218" spans="1:10" s="208" customFormat="1" ht="18" customHeight="1">
      <c r="A218" s="808"/>
      <c r="B218" s="551"/>
      <c r="C218" s="219"/>
      <c r="D218" s="220"/>
      <c r="E218" s="226"/>
      <c r="F218" s="221"/>
      <c r="G218" s="222"/>
      <c r="H218" s="423"/>
      <c r="I218" s="2"/>
      <c r="J218" s="2"/>
    </row>
    <row r="219" spans="1:10" s="208" customFormat="1" ht="18" customHeight="1">
      <c r="A219" s="808"/>
      <c r="B219" s="551"/>
      <c r="C219" s="219"/>
      <c r="D219" s="220"/>
      <c r="E219" s="226"/>
      <c r="F219" s="221"/>
      <c r="G219" s="222"/>
      <c r="H219" s="423"/>
      <c r="I219" s="2"/>
      <c r="J219" s="2"/>
    </row>
    <row r="220" spans="1:10" s="208" customFormat="1" ht="18" customHeight="1">
      <c r="A220" s="808"/>
      <c r="B220" s="551"/>
      <c r="C220" s="219"/>
      <c r="D220" s="220"/>
      <c r="E220" s="226"/>
      <c r="F220" s="221"/>
      <c r="G220" s="222"/>
      <c r="H220" s="423"/>
      <c r="I220" s="2"/>
      <c r="J220" s="2"/>
    </row>
    <row r="221" spans="1:10" s="208" customFormat="1" ht="18" customHeight="1">
      <c r="A221" s="808"/>
      <c r="B221" s="551"/>
      <c r="C221" s="219"/>
      <c r="D221" s="220"/>
      <c r="E221" s="226"/>
      <c r="F221" s="221"/>
      <c r="G221" s="222"/>
      <c r="H221" s="423"/>
      <c r="I221" s="2"/>
      <c r="J221" s="2"/>
    </row>
    <row r="222" spans="1:10" s="208" customFormat="1" ht="18" customHeight="1">
      <c r="A222" s="808"/>
      <c r="B222" s="551"/>
      <c r="C222" s="219"/>
      <c r="D222" s="220"/>
      <c r="E222" s="226"/>
      <c r="F222" s="221"/>
      <c r="G222" s="222"/>
      <c r="H222" s="423"/>
      <c r="I222" s="2"/>
      <c r="J222" s="2"/>
    </row>
    <row r="223" spans="1:10" s="208" customFormat="1" ht="18" customHeight="1">
      <c r="A223" s="808"/>
      <c r="B223" s="551"/>
      <c r="C223" s="219"/>
      <c r="D223" s="220"/>
      <c r="E223" s="226"/>
      <c r="F223" s="221"/>
      <c r="G223" s="222"/>
      <c r="H223" s="423"/>
      <c r="I223" s="2"/>
      <c r="J223" s="2"/>
    </row>
    <row r="224" spans="1:10" s="208" customFormat="1" ht="18" customHeight="1">
      <c r="A224" s="808"/>
      <c r="B224" s="551"/>
      <c r="C224" s="219"/>
      <c r="D224" s="220"/>
      <c r="E224" s="226"/>
      <c r="F224" s="221"/>
      <c r="G224" s="222"/>
      <c r="H224" s="423"/>
      <c r="I224" s="2"/>
      <c r="J224" s="2"/>
    </row>
    <row r="225" spans="1:10" s="208" customFormat="1" ht="18" customHeight="1">
      <c r="A225" s="808"/>
      <c r="B225" s="551"/>
      <c r="C225" s="219"/>
      <c r="D225" s="220"/>
      <c r="E225" s="226"/>
      <c r="F225" s="221"/>
      <c r="G225" s="222"/>
      <c r="H225" s="423"/>
      <c r="I225" s="2"/>
      <c r="J225" s="2"/>
    </row>
    <row r="226" spans="1:10" s="208" customFormat="1" ht="18" customHeight="1">
      <c r="A226" s="808"/>
      <c r="B226" s="551"/>
      <c r="C226" s="219"/>
      <c r="D226" s="220"/>
      <c r="E226" s="226"/>
      <c r="F226" s="221"/>
      <c r="G226" s="222"/>
      <c r="H226" s="423"/>
      <c r="I226" s="2"/>
      <c r="J226" s="2"/>
    </row>
    <row r="227" spans="1:10" s="208" customFormat="1" ht="18" customHeight="1">
      <c r="A227" s="808"/>
      <c r="B227" s="551"/>
      <c r="C227" s="219"/>
      <c r="D227" s="220"/>
      <c r="E227" s="226"/>
      <c r="F227" s="221"/>
      <c r="G227" s="222"/>
      <c r="H227" s="423"/>
      <c r="I227" s="2"/>
      <c r="J227" s="2"/>
    </row>
    <row r="228" spans="1:10" s="208" customFormat="1" ht="15.95" customHeight="1">
      <c r="A228" s="808"/>
      <c r="B228" s="551"/>
      <c r="C228" s="219"/>
      <c r="D228" s="220"/>
      <c r="E228" s="226"/>
      <c r="F228" s="221"/>
      <c r="G228" s="222"/>
      <c r="H228" s="423"/>
      <c r="I228" s="2"/>
      <c r="J228" s="2"/>
    </row>
    <row r="229" spans="1:10" s="208" customFormat="1" ht="15.95" customHeight="1">
      <c r="A229" s="808"/>
      <c r="B229" s="551"/>
      <c r="C229" s="219"/>
      <c r="D229" s="220"/>
      <c r="E229" s="226"/>
      <c r="F229" s="221"/>
      <c r="G229" s="222"/>
      <c r="H229" s="423"/>
      <c r="I229" s="2"/>
      <c r="J229" s="2"/>
    </row>
    <row r="230" spans="1:10" s="208" customFormat="1" ht="15.95" customHeight="1">
      <c r="A230" s="808"/>
      <c r="B230" s="551"/>
      <c r="C230" s="219"/>
      <c r="D230" s="220"/>
      <c r="E230" s="226"/>
      <c r="F230" s="221"/>
      <c r="G230" s="222"/>
      <c r="H230" s="423"/>
      <c r="I230" s="2"/>
      <c r="J230" s="2"/>
    </row>
    <row r="231" spans="1:10" s="208" customFormat="1" ht="15.95" customHeight="1">
      <c r="A231" s="808"/>
      <c r="B231" s="551"/>
      <c r="C231" s="219"/>
      <c r="D231" s="220"/>
      <c r="E231" s="226"/>
      <c r="F231" s="221"/>
      <c r="G231" s="222"/>
      <c r="H231" s="423"/>
      <c r="I231" s="2"/>
      <c r="J231" s="2"/>
    </row>
    <row r="232" spans="1:10" s="208" customFormat="1" ht="15.95" customHeight="1">
      <c r="A232" s="808"/>
      <c r="B232" s="551"/>
      <c r="C232" s="219"/>
      <c r="D232" s="220"/>
      <c r="E232" s="226"/>
      <c r="F232" s="221"/>
      <c r="G232" s="222"/>
      <c r="H232" s="423"/>
      <c r="I232" s="2"/>
      <c r="J232" s="2"/>
    </row>
    <row r="233" spans="1:10" s="208" customFormat="1" ht="15.95" customHeight="1">
      <c r="A233" s="808"/>
      <c r="B233" s="551"/>
      <c r="C233" s="219"/>
      <c r="D233" s="220"/>
      <c r="E233" s="226"/>
      <c r="F233" s="221"/>
      <c r="G233" s="222"/>
      <c r="H233" s="423"/>
      <c r="I233" s="2"/>
      <c r="J233" s="2"/>
    </row>
    <row r="234" spans="1:10" s="208" customFormat="1" ht="15.95" customHeight="1">
      <c r="A234" s="808"/>
      <c r="B234" s="551"/>
      <c r="C234" s="219"/>
      <c r="D234" s="220"/>
      <c r="E234" s="226"/>
      <c r="F234" s="221"/>
      <c r="G234" s="222"/>
      <c r="H234" s="423"/>
      <c r="I234" s="2"/>
      <c r="J234" s="2"/>
    </row>
    <row r="235" spans="1:10" s="208" customFormat="1" ht="15.95" customHeight="1">
      <c r="A235" s="808"/>
      <c r="B235" s="551"/>
      <c r="C235" s="219"/>
      <c r="D235" s="220"/>
      <c r="E235" s="226"/>
      <c r="F235" s="221"/>
      <c r="G235" s="222"/>
      <c r="H235" s="423"/>
      <c r="I235" s="2"/>
      <c r="J235" s="2"/>
    </row>
    <row r="236" spans="1:10" s="208" customFormat="1" ht="15.95" customHeight="1">
      <c r="A236" s="808"/>
      <c r="B236" s="551"/>
      <c r="C236" s="219"/>
      <c r="D236" s="220"/>
      <c r="E236" s="226"/>
      <c r="F236" s="221"/>
      <c r="G236" s="222"/>
      <c r="H236" s="423"/>
      <c r="I236" s="2"/>
      <c r="J236" s="2"/>
    </row>
    <row r="237" spans="1:10" s="208" customFormat="1" ht="15.95" customHeight="1">
      <c r="A237" s="808"/>
      <c r="B237" s="551"/>
      <c r="C237" s="219"/>
      <c r="D237" s="220"/>
      <c r="E237" s="226"/>
      <c r="F237" s="221"/>
      <c r="G237" s="222"/>
      <c r="H237" s="423"/>
      <c r="I237" s="2"/>
      <c r="J237" s="2"/>
    </row>
    <row r="238" spans="1:10" s="208" customFormat="1" ht="15.95" customHeight="1">
      <c r="A238" s="808"/>
      <c r="B238" s="551"/>
      <c r="C238" s="219"/>
      <c r="D238" s="220"/>
      <c r="E238" s="226"/>
      <c r="F238" s="221"/>
      <c r="G238" s="222"/>
      <c r="H238" s="423"/>
      <c r="I238" s="2"/>
      <c r="J238" s="2"/>
    </row>
    <row r="239" spans="1:10" s="208" customFormat="1" ht="15.95" customHeight="1">
      <c r="A239" s="808"/>
      <c r="B239" s="551"/>
      <c r="C239" s="219"/>
      <c r="D239" s="220"/>
      <c r="E239" s="226"/>
      <c r="F239" s="221"/>
      <c r="G239" s="222"/>
      <c r="H239" s="423"/>
      <c r="I239" s="2"/>
      <c r="J239" s="2"/>
    </row>
    <row r="240" spans="1:10" s="208" customFormat="1" ht="15.95" customHeight="1">
      <c r="A240" s="808"/>
      <c r="B240" s="551"/>
      <c r="C240" s="219"/>
      <c r="D240" s="220"/>
      <c r="E240" s="226"/>
      <c r="F240" s="221"/>
      <c r="G240" s="222"/>
      <c r="H240" s="423"/>
      <c r="I240" s="2"/>
      <c r="J240" s="2"/>
    </row>
    <row r="241" spans="1:10" s="208" customFormat="1" ht="15.95" customHeight="1">
      <c r="A241" s="808"/>
      <c r="B241" s="551"/>
      <c r="C241" s="219"/>
      <c r="D241" s="220"/>
      <c r="E241" s="226"/>
      <c r="F241" s="221"/>
      <c r="G241" s="222"/>
      <c r="H241" s="423"/>
      <c r="I241" s="2"/>
      <c r="J241" s="2"/>
    </row>
    <row r="242" spans="1:10" s="208" customFormat="1" ht="15.95" customHeight="1">
      <c r="A242" s="808"/>
      <c r="B242" s="551"/>
      <c r="C242" s="219"/>
      <c r="D242" s="220"/>
      <c r="E242" s="226"/>
      <c r="F242" s="221"/>
      <c r="G242" s="222"/>
      <c r="H242" s="423"/>
      <c r="I242" s="2"/>
      <c r="J242" s="2"/>
    </row>
    <row r="243" spans="1:10" s="208" customFormat="1" ht="15.95" customHeight="1">
      <c r="A243" s="808"/>
      <c r="B243" s="551"/>
      <c r="C243" s="219"/>
      <c r="D243" s="220"/>
      <c r="E243" s="226"/>
      <c r="F243" s="221"/>
      <c r="G243" s="222"/>
      <c r="H243" s="423"/>
      <c r="I243" s="2"/>
      <c r="J243" s="2"/>
    </row>
    <row r="244" spans="1:10" s="208" customFormat="1" ht="15.95" customHeight="1">
      <c r="A244" s="808"/>
      <c r="B244" s="551"/>
      <c r="C244" s="219"/>
      <c r="D244" s="220"/>
      <c r="E244" s="226"/>
      <c r="F244" s="221"/>
      <c r="G244" s="222"/>
      <c r="H244" s="423"/>
      <c r="I244" s="2"/>
      <c r="J244" s="2"/>
    </row>
    <row r="245" spans="1:10" s="208" customFormat="1" ht="15.95" customHeight="1">
      <c r="A245" s="808"/>
      <c r="B245" s="551"/>
      <c r="C245" s="219"/>
      <c r="D245" s="220"/>
      <c r="E245" s="226"/>
      <c r="F245" s="221"/>
      <c r="G245" s="222"/>
      <c r="H245" s="423"/>
      <c r="I245" s="2"/>
      <c r="J245" s="2"/>
    </row>
    <row r="246" spans="1:10" s="208" customFormat="1" ht="15.95" customHeight="1">
      <c r="A246" s="808"/>
      <c r="B246" s="551"/>
      <c r="C246" s="219"/>
      <c r="D246" s="220"/>
      <c r="E246" s="226"/>
      <c r="F246" s="221"/>
      <c r="G246" s="222"/>
      <c r="H246" s="423"/>
      <c r="I246" s="2"/>
      <c r="J246" s="2"/>
    </row>
    <row r="247" spans="1:10" s="208" customFormat="1" ht="15.95" customHeight="1">
      <c r="A247" s="808"/>
      <c r="B247" s="551"/>
      <c r="C247" s="219"/>
      <c r="D247" s="220"/>
      <c r="E247" s="226"/>
      <c r="F247" s="221"/>
      <c r="G247" s="222"/>
      <c r="H247" s="423"/>
      <c r="I247" s="2"/>
      <c r="J247" s="2"/>
    </row>
    <row r="248" spans="1:10" s="208" customFormat="1" ht="15.95" customHeight="1">
      <c r="A248" s="808"/>
      <c r="B248" s="551"/>
      <c r="C248" s="219"/>
      <c r="D248" s="220"/>
      <c r="E248" s="226"/>
      <c r="F248" s="221"/>
      <c r="G248" s="222"/>
      <c r="H248" s="423"/>
      <c r="I248" s="2"/>
      <c r="J248" s="2"/>
    </row>
    <row r="249" spans="1:10" s="208" customFormat="1" ht="15.95" customHeight="1">
      <c r="A249" s="808"/>
      <c r="B249" s="551"/>
      <c r="C249" s="219"/>
      <c r="D249" s="220"/>
      <c r="E249" s="226"/>
      <c r="F249" s="221"/>
      <c r="G249" s="222"/>
      <c r="H249" s="423"/>
      <c r="I249" s="2"/>
      <c r="J249" s="2"/>
    </row>
    <row r="250" spans="1:10" s="208" customFormat="1" ht="15.95" customHeight="1">
      <c r="A250" s="808"/>
      <c r="B250" s="551"/>
      <c r="C250" s="219"/>
      <c r="D250" s="220"/>
      <c r="E250" s="226"/>
      <c r="F250" s="221"/>
      <c r="G250" s="222"/>
      <c r="H250" s="423"/>
      <c r="I250" s="2"/>
      <c r="J250" s="2"/>
    </row>
    <row r="251" spans="1:10" s="208" customFormat="1" ht="15.95" customHeight="1">
      <c r="A251" s="808"/>
      <c r="B251" s="551"/>
      <c r="C251" s="219"/>
      <c r="D251" s="220"/>
      <c r="E251" s="226"/>
      <c r="F251" s="221"/>
      <c r="G251" s="222"/>
      <c r="H251" s="423"/>
      <c r="I251" s="2"/>
      <c r="J251" s="2"/>
    </row>
    <row r="252" spans="1:10" s="208" customFormat="1" ht="15.95" customHeight="1">
      <c r="A252" s="808"/>
      <c r="B252" s="551"/>
      <c r="C252" s="219"/>
      <c r="D252" s="220"/>
      <c r="E252" s="226"/>
      <c r="F252" s="221"/>
      <c r="G252" s="222"/>
      <c r="H252" s="423"/>
      <c r="I252" s="2"/>
      <c r="J252" s="2"/>
    </row>
    <row r="253" spans="1:10" s="208" customFormat="1" ht="15.95" customHeight="1">
      <c r="A253" s="808"/>
      <c r="B253" s="551"/>
      <c r="C253" s="219"/>
      <c r="D253" s="220"/>
      <c r="E253" s="226"/>
      <c r="F253" s="221"/>
      <c r="G253" s="222"/>
      <c r="H253" s="423"/>
      <c r="I253" s="2"/>
      <c r="J253" s="2"/>
    </row>
    <row r="254" spans="1:10" s="208" customFormat="1" ht="15.95" customHeight="1">
      <c r="A254" s="808"/>
      <c r="B254" s="551"/>
      <c r="C254" s="219"/>
      <c r="D254" s="220"/>
      <c r="E254" s="226"/>
      <c r="F254" s="221"/>
      <c r="G254" s="222"/>
      <c r="H254" s="423"/>
      <c r="I254" s="2"/>
      <c r="J254" s="2"/>
    </row>
    <row r="255" spans="1:10" s="208" customFormat="1" ht="15.95" customHeight="1">
      <c r="A255" s="808"/>
      <c r="B255" s="551"/>
      <c r="C255" s="219"/>
      <c r="D255" s="220"/>
      <c r="E255" s="226"/>
      <c r="F255" s="221"/>
      <c r="G255" s="222"/>
      <c r="H255" s="423"/>
      <c r="I255" s="2"/>
      <c r="J255" s="2"/>
    </row>
    <row r="256" spans="1:10" s="208" customFormat="1" ht="15.95" customHeight="1">
      <c r="A256" s="808"/>
      <c r="B256" s="551"/>
      <c r="C256" s="219"/>
      <c r="D256" s="220"/>
      <c r="E256" s="226"/>
      <c r="F256" s="221"/>
      <c r="G256" s="222"/>
      <c r="H256" s="423"/>
      <c r="I256" s="2"/>
      <c r="J256" s="2"/>
    </row>
    <row r="257" spans="1:10" s="208" customFormat="1" ht="15.95" customHeight="1">
      <c r="A257" s="808"/>
      <c r="B257" s="551"/>
      <c r="C257" s="219"/>
      <c r="D257" s="220"/>
      <c r="E257" s="226"/>
      <c r="F257" s="221"/>
      <c r="G257" s="222"/>
      <c r="H257" s="423"/>
      <c r="I257" s="2"/>
      <c r="J257" s="2"/>
    </row>
    <row r="258" spans="1:10" s="208" customFormat="1" ht="15.95" customHeight="1">
      <c r="A258" s="808"/>
      <c r="B258" s="551"/>
      <c r="C258" s="219"/>
      <c r="D258" s="220"/>
      <c r="E258" s="226"/>
      <c r="F258" s="221"/>
      <c r="G258" s="222"/>
      <c r="H258" s="423"/>
      <c r="I258" s="2"/>
      <c r="J258" s="2"/>
    </row>
    <row r="259" spans="1:10" s="208" customFormat="1" ht="15.95" customHeight="1">
      <c r="A259" s="808"/>
      <c r="B259" s="551"/>
      <c r="C259" s="219"/>
      <c r="D259" s="220"/>
      <c r="E259" s="226"/>
      <c r="F259" s="221"/>
      <c r="G259" s="222"/>
      <c r="H259" s="423"/>
      <c r="I259" s="2"/>
      <c r="J259" s="2"/>
    </row>
    <row r="260" spans="1:10" s="208" customFormat="1" ht="15.95" customHeight="1">
      <c r="A260" s="808"/>
      <c r="B260" s="551"/>
      <c r="C260" s="219"/>
      <c r="D260" s="220"/>
      <c r="E260" s="226"/>
      <c r="F260" s="221"/>
      <c r="G260" s="222"/>
      <c r="H260" s="423"/>
      <c r="I260" s="2"/>
      <c r="J260" s="2"/>
    </row>
    <row r="261" spans="1:10" s="208" customFormat="1" ht="15.95" customHeight="1">
      <c r="A261" s="808"/>
      <c r="B261" s="551"/>
      <c r="C261" s="219"/>
      <c r="D261" s="220"/>
      <c r="E261" s="226"/>
      <c r="F261" s="221"/>
      <c r="G261" s="222"/>
      <c r="H261" s="423"/>
      <c r="I261" s="2"/>
      <c r="J261" s="2"/>
    </row>
    <row r="262" spans="1:10" s="208" customFormat="1" ht="15.95" customHeight="1">
      <c r="A262" s="808"/>
      <c r="B262" s="551"/>
      <c r="C262" s="219"/>
      <c r="D262" s="220"/>
      <c r="E262" s="226"/>
      <c r="F262" s="221"/>
      <c r="G262" s="222"/>
      <c r="H262" s="423"/>
      <c r="I262" s="2"/>
      <c r="J262" s="2"/>
    </row>
    <row r="263" spans="1:10" s="208" customFormat="1" ht="15.95" customHeight="1">
      <c r="A263" s="808"/>
      <c r="B263" s="551"/>
      <c r="C263" s="219"/>
      <c r="D263" s="220"/>
      <c r="E263" s="226"/>
      <c r="F263" s="221"/>
      <c r="G263" s="222"/>
      <c r="H263" s="423"/>
      <c r="I263" s="2"/>
      <c r="J263" s="2"/>
    </row>
    <row r="264" spans="1:10" s="208" customFormat="1" ht="15.95" customHeight="1">
      <c r="A264" s="808"/>
      <c r="B264" s="551"/>
      <c r="C264" s="219"/>
      <c r="D264" s="220"/>
      <c r="E264" s="226"/>
      <c r="F264" s="221"/>
      <c r="G264" s="222"/>
      <c r="H264" s="423"/>
      <c r="I264" s="2"/>
      <c r="J264" s="2"/>
    </row>
    <row r="265" spans="1:10" s="208" customFormat="1" ht="15.95" customHeight="1">
      <c r="A265" s="808"/>
      <c r="B265" s="551"/>
      <c r="C265" s="219"/>
      <c r="D265" s="220"/>
      <c r="E265" s="226"/>
      <c r="F265" s="221"/>
      <c r="G265" s="222"/>
      <c r="H265" s="423"/>
      <c r="I265" s="2"/>
      <c r="J265" s="2"/>
    </row>
    <row r="266" spans="1:10" s="208" customFormat="1" ht="15.95" customHeight="1">
      <c r="A266" s="808"/>
      <c r="B266" s="551"/>
      <c r="C266" s="219"/>
      <c r="D266" s="220"/>
      <c r="E266" s="226"/>
      <c r="F266" s="221"/>
      <c r="G266" s="222"/>
      <c r="H266" s="423"/>
      <c r="I266" s="2"/>
      <c r="J266" s="2"/>
    </row>
    <row r="267" spans="1:10" s="208" customFormat="1" ht="15.95" customHeight="1">
      <c r="A267" s="808"/>
      <c r="B267" s="551"/>
      <c r="C267" s="219"/>
      <c r="D267" s="220"/>
      <c r="E267" s="226"/>
      <c r="F267" s="221"/>
      <c r="G267" s="222"/>
      <c r="H267" s="423"/>
      <c r="I267" s="2"/>
      <c r="J267" s="2"/>
    </row>
    <row r="268" spans="1:10" s="208" customFormat="1" ht="15.95" customHeight="1">
      <c r="A268" s="808"/>
      <c r="B268" s="551"/>
      <c r="C268" s="219"/>
      <c r="D268" s="220"/>
      <c r="E268" s="226"/>
      <c r="F268" s="221"/>
      <c r="G268" s="222"/>
      <c r="H268" s="423"/>
      <c r="I268" s="2"/>
      <c r="J268" s="2"/>
    </row>
    <row r="269" spans="1:10" s="208" customFormat="1" ht="15.95" customHeight="1">
      <c r="A269" s="808"/>
      <c r="B269" s="551"/>
      <c r="C269" s="219"/>
      <c r="D269" s="220"/>
      <c r="E269" s="226"/>
      <c r="F269" s="221"/>
      <c r="G269" s="222"/>
      <c r="H269" s="423"/>
      <c r="I269" s="2"/>
      <c r="J269" s="2"/>
    </row>
    <row r="270" spans="1:10" s="208" customFormat="1" ht="15.95" customHeight="1">
      <c r="A270" s="808"/>
      <c r="B270" s="551"/>
      <c r="C270" s="219"/>
      <c r="D270" s="220"/>
      <c r="E270" s="226"/>
      <c r="F270" s="221"/>
      <c r="G270" s="222"/>
      <c r="H270" s="423"/>
      <c r="I270" s="2"/>
      <c r="J270" s="2"/>
    </row>
    <row r="271" spans="1:10" s="208" customFormat="1" ht="15.95" customHeight="1">
      <c r="A271" s="808"/>
      <c r="B271" s="551"/>
      <c r="C271" s="219"/>
      <c r="D271" s="220"/>
      <c r="E271" s="226"/>
      <c r="F271" s="221"/>
      <c r="G271" s="222"/>
      <c r="H271" s="423"/>
      <c r="I271" s="2"/>
      <c r="J271" s="2"/>
    </row>
    <row r="272" spans="1:10" s="208" customFormat="1" ht="15.95" customHeight="1">
      <c r="A272" s="808"/>
      <c r="B272" s="551"/>
      <c r="C272" s="219"/>
      <c r="D272" s="220"/>
      <c r="E272" s="226"/>
      <c r="F272" s="221"/>
      <c r="G272" s="222"/>
      <c r="H272" s="423"/>
      <c r="I272" s="2"/>
      <c r="J272" s="2"/>
    </row>
    <row r="273" spans="1:10" s="208" customFormat="1" ht="15.95" customHeight="1">
      <c r="A273" s="808"/>
      <c r="B273" s="551"/>
      <c r="C273" s="219"/>
      <c r="D273" s="220"/>
      <c r="E273" s="226"/>
      <c r="F273" s="221"/>
      <c r="G273" s="222"/>
      <c r="H273" s="423"/>
      <c r="I273" s="2"/>
      <c r="J273" s="2"/>
    </row>
    <row r="274" spans="1:10" s="208" customFormat="1" ht="15.95" customHeight="1">
      <c r="A274" s="808"/>
      <c r="B274" s="551"/>
      <c r="C274" s="219"/>
      <c r="D274" s="220"/>
      <c r="E274" s="226"/>
      <c r="F274" s="221"/>
      <c r="G274" s="222"/>
      <c r="H274" s="423"/>
      <c r="I274" s="2"/>
      <c r="J274" s="2"/>
    </row>
    <row r="275" spans="1:10" s="208" customFormat="1" ht="15.95" customHeight="1">
      <c r="A275" s="808"/>
      <c r="B275" s="551"/>
      <c r="C275" s="219"/>
      <c r="D275" s="220"/>
      <c r="E275" s="226"/>
      <c r="F275" s="221"/>
      <c r="G275" s="222"/>
      <c r="H275" s="423"/>
      <c r="I275" s="2"/>
      <c r="J275" s="2"/>
    </row>
    <row r="276" spans="1:10" s="208" customFormat="1" ht="15.95" customHeight="1">
      <c r="A276" s="808"/>
      <c r="B276" s="551"/>
      <c r="C276" s="219"/>
      <c r="D276" s="220"/>
      <c r="E276" s="226"/>
      <c r="F276" s="221"/>
      <c r="G276" s="222"/>
      <c r="H276" s="423"/>
      <c r="I276" s="2"/>
      <c r="J276" s="2"/>
    </row>
    <row r="277" spans="1:10" s="208" customFormat="1" ht="15.95" customHeight="1">
      <c r="A277" s="808"/>
      <c r="B277" s="551"/>
      <c r="C277" s="219"/>
      <c r="D277" s="220"/>
      <c r="E277" s="226"/>
      <c r="F277" s="221"/>
      <c r="G277" s="222"/>
      <c r="H277" s="423"/>
      <c r="I277" s="2"/>
      <c r="J277" s="2"/>
    </row>
    <row r="278" spans="1:10" s="208" customFormat="1" ht="15.95" customHeight="1">
      <c r="A278" s="808"/>
      <c r="B278" s="551"/>
      <c r="C278" s="219"/>
      <c r="D278" s="220"/>
      <c r="E278" s="226"/>
      <c r="F278" s="221"/>
      <c r="G278" s="222"/>
      <c r="H278" s="423"/>
      <c r="I278" s="2"/>
      <c r="J278" s="2"/>
    </row>
    <row r="279" spans="1:10" s="208" customFormat="1" ht="15.95" customHeight="1">
      <c r="A279" s="808"/>
      <c r="B279" s="551"/>
      <c r="C279" s="219"/>
      <c r="D279" s="220"/>
      <c r="E279" s="226"/>
      <c r="F279" s="221"/>
      <c r="G279" s="222"/>
      <c r="H279" s="423"/>
      <c r="I279" s="2"/>
      <c r="J279" s="2"/>
    </row>
    <row r="280" spans="1:10" s="208" customFormat="1" ht="15.95" customHeight="1">
      <c r="A280" s="808"/>
      <c r="B280" s="551"/>
      <c r="C280" s="219"/>
      <c r="D280" s="220"/>
      <c r="E280" s="226"/>
      <c r="F280" s="221"/>
      <c r="G280" s="222"/>
      <c r="H280" s="423"/>
      <c r="I280" s="2"/>
      <c r="J280" s="2"/>
    </row>
    <row r="281" spans="1:10" s="208" customFormat="1" ht="15.95" customHeight="1">
      <c r="A281" s="808"/>
      <c r="B281" s="551"/>
      <c r="C281" s="219"/>
      <c r="D281" s="220"/>
      <c r="E281" s="226"/>
      <c r="F281" s="221"/>
      <c r="G281" s="222"/>
      <c r="H281" s="423"/>
      <c r="I281" s="2"/>
      <c r="J281" s="2"/>
    </row>
    <row r="282" spans="1:10" s="208" customFormat="1" ht="15.95" customHeight="1">
      <c r="A282" s="808"/>
      <c r="B282" s="551"/>
      <c r="C282" s="219"/>
      <c r="D282" s="220"/>
      <c r="E282" s="226"/>
      <c r="F282" s="221"/>
      <c r="G282" s="222"/>
      <c r="H282" s="423"/>
      <c r="I282" s="2"/>
      <c r="J282" s="2"/>
    </row>
    <row r="283" spans="1:10" s="208" customFormat="1" ht="15.95" customHeight="1">
      <c r="A283" s="808"/>
      <c r="B283" s="551"/>
      <c r="C283" s="219"/>
      <c r="D283" s="220"/>
      <c r="E283" s="226"/>
      <c r="F283" s="221"/>
      <c r="G283" s="222"/>
      <c r="H283" s="423"/>
      <c r="I283" s="2"/>
      <c r="J283" s="2"/>
    </row>
    <row r="284" spans="1:10" s="208" customFormat="1" ht="15.95" customHeight="1">
      <c r="A284" s="808"/>
      <c r="B284" s="551"/>
      <c r="C284" s="219"/>
      <c r="D284" s="220"/>
      <c r="E284" s="226"/>
      <c r="F284" s="221"/>
      <c r="G284" s="222"/>
      <c r="H284" s="423"/>
      <c r="I284" s="2"/>
      <c r="J284" s="2"/>
    </row>
    <row r="285" spans="1:10" s="208" customFormat="1" ht="15.95" customHeight="1">
      <c r="A285" s="808"/>
      <c r="B285" s="551"/>
      <c r="C285" s="219"/>
      <c r="D285" s="220"/>
      <c r="E285" s="226"/>
      <c r="F285" s="221"/>
      <c r="G285" s="222"/>
      <c r="H285" s="423"/>
      <c r="I285" s="2"/>
      <c r="J285" s="2"/>
    </row>
    <row r="286" spans="1:10" s="208" customFormat="1" ht="15.95" customHeight="1">
      <c r="A286" s="808"/>
      <c r="B286" s="551"/>
      <c r="C286" s="219"/>
      <c r="D286" s="220"/>
      <c r="E286" s="226"/>
      <c r="F286" s="221"/>
      <c r="G286" s="222"/>
      <c r="H286" s="423"/>
      <c r="I286" s="2"/>
      <c r="J286" s="2"/>
    </row>
    <row r="287" spans="1:10" s="208" customFormat="1" ht="15.95" customHeight="1">
      <c r="A287" s="808"/>
      <c r="B287" s="551"/>
      <c r="C287" s="219"/>
      <c r="D287" s="220"/>
      <c r="E287" s="226"/>
      <c r="F287" s="221"/>
      <c r="G287" s="222"/>
      <c r="H287" s="423"/>
      <c r="I287" s="2"/>
      <c r="J287" s="2"/>
    </row>
    <row r="288" spans="1:10" s="208" customFormat="1" ht="15.95" customHeight="1">
      <c r="A288" s="808"/>
      <c r="B288" s="551"/>
      <c r="C288" s="219"/>
      <c r="D288" s="220"/>
      <c r="E288" s="226"/>
      <c r="F288" s="221"/>
      <c r="G288" s="222"/>
      <c r="H288" s="423"/>
      <c r="I288" s="2"/>
      <c r="J288" s="2"/>
    </row>
    <row r="289" spans="1:10" s="208" customFormat="1" ht="15.95" customHeight="1">
      <c r="A289" s="808"/>
      <c r="B289" s="551"/>
      <c r="C289" s="219"/>
      <c r="D289" s="220"/>
      <c r="E289" s="226"/>
      <c r="F289" s="221"/>
      <c r="G289" s="222"/>
      <c r="H289" s="423"/>
      <c r="I289" s="2"/>
      <c r="J289" s="2"/>
    </row>
    <row r="290" spans="1:10" s="208" customFormat="1" ht="15.95" customHeight="1">
      <c r="A290" s="808"/>
      <c r="B290" s="551"/>
      <c r="C290" s="219"/>
      <c r="D290" s="220"/>
      <c r="E290" s="226"/>
      <c r="F290" s="221"/>
      <c r="G290" s="222"/>
      <c r="H290" s="423"/>
      <c r="I290" s="2"/>
      <c r="J290" s="2"/>
    </row>
    <row r="291" spans="1:10" s="208" customFormat="1" ht="15.95" customHeight="1">
      <c r="A291" s="808"/>
      <c r="B291" s="551"/>
      <c r="C291" s="219"/>
      <c r="D291" s="220"/>
      <c r="E291" s="226"/>
      <c r="F291" s="221"/>
      <c r="G291" s="222"/>
      <c r="H291" s="423"/>
      <c r="I291" s="2"/>
      <c r="J291" s="2"/>
    </row>
    <row r="292" spans="1:10" s="208" customFormat="1" ht="15.95" customHeight="1">
      <c r="A292" s="808"/>
      <c r="B292" s="551"/>
      <c r="C292" s="219"/>
      <c r="D292" s="220"/>
      <c r="E292" s="226"/>
      <c r="F292" s="221"/>
      <c r="G292" s="222"/>
      <c r="H292" s="423"/>
      <c r="I292" s="2"/>
      <c r="J292" s="2"/>
    </row>
    <row r="293" spans="1:10" s="208" customFormat="1" ht="15.95" customHeight="1">
      <c r="A293" s="808"/>
      <c r="B293" s="551"/>
      <c r="C293" s="219"/>
      <c r="D293" s="220"/>
      <c r="E293" s="226"/>
      <c r="F293" s="221"/>
      <c r="G293" s="222"/>
      <c r="H293" s="423"/>
      <c r="I293" s="2"/>
      <c r="J293" s="2"/>
    </row>
    <row r="294" spans="1:10" s="208" customFormat="1" ht="15.95" customHeight="1">
      <c r="A294" s="808"/>
      <c r="B294" s="551"/>
      <c r="C294" s="219"/>
      <c r="D294" s="220"/>
      <c r="E294" s="226"/>
      <c r="F294" s="221"/>
      <c r="G294" s="222"/>
      <c r="H294" s="423"/>
      <c r="I294" s="2"/>
      <c r="J294" s="2"/>
    </row>
    <row r="295" spans="1:10" s="208" customFormat="1" ht="15.95" customHeight="1">
      <c r="A295" s="808"/>
      <c r="B295" s="551"/>
      <c r="C295" s="219"/>
      <c r="D295" s="220"/>
      <c r="E295" s="226"/>
      <c r="F295" s="221"/>
      <c r="G295" s="222"/>
      <c r="H295" s="423"/>
      <c r="I295" s="2"/>
      <c r="J295" s="2"/>
    </row>
    <row r="296" spans="1:10" s="208" customFormat="1" ht="15.95" customHeight="1">
      <c r="A296" s="808"/>
      <c r="B296" s="551"/>
      <c r="C296" s="219"/>
      <c r="D296" s="220"/>
      <c r="E296" s="226"/>
      <c r="F296" s="221"/>
      <c r="G296" s="222"/>
      <c r="H296" s="423"/>
      <c r="I296" s="2"/>
      <c r="J296" s="2"/>
    </row>
    <row r="297" spans="1:10" s="208" customFormat="1" ht="15.95" customHeight="1">
      <c r="A297" s="808"/>
      <c r="B297" s="551"/>
      <c r="C297" s="219"/>
      <c r="D297" s="220"/>
      <c r="E297" s="226"/>
      <c r="F297" s="221"/>
      <c r="G297" s="222"/>
      <c r="H297" s="423"/>
      <c r="I297" s="2"/>
      <c r="J297" s="2"/>
    </row>
    <row r="298" spans="1:10" s="208" customFormat="1" ht="15.95" customHeight="1">
      <c r="A298" s="808"/>
      <c r="B298" s="551"/>
      <c r="C298" s="219"/>
      <c r="D298" s="220"/>
      <c r="E298" s="226"/>
      <c r="F298" s="221"/>
      <c r="G298" s="222"/>
      <c r="H298" s="423"/>
      <c r="I298" s="2"/>
      <c r="J298" s="2"/>
    </row>
    <row r="299" spans="1:10" s="208" customFormat="1" ht="15.95" customHeight="1">
      <c r="A299" s="808"/>
      <c r="B299" s="551"/>
      <c r="C299" s="219"/>
      <c r="D299" s="220"/>
      <c r="E299" s="226"/>
      <c r="F299" s="221"/>
      <c r="G299" s="222"/>
      <c r="H299" s="423"/>
      <c r="I299" s="2"/>
      <c r="J299" s="2"/>
    </row>
    <row r="300" spans="1:10" s="208" customFormat="1" ht="15.95" customHeight="1">
      <c r="A300" s="808"/>
      <c r="B300" s="551"/>
      <c r="C300" s="219"/>
      <c r="D300" s="220"/>
      <c r="E300" s="226"/>
      <c r="F300" s="221"/>
      <c r="G300" s="222"/>
      <c r="H300" s="423"/>
      <c r="I300" s="2"/>
      <c r="J300" s="2"/>
    </row>
    <row r="301" spans="1:10" s="208" customFormat="1" ht="15.95" customHeight="1">
      <c r="A301" s="808"/>
      <c r="B301" s="551"/>
      <c r="C301" s="219"/>
      <c r="D301" s="220"/>
      <c r="E301" s="226"/>
      <c r="F301" s="221"/>
      <c r="G301" s="222"/>
      <c r="H301" s="423"/>
      <c r="I301" s="2"/>
      <c r="J301" s="2"/>
    </row>
    <row r="302" spans="1:10" s="208" customFormat="1" ht="15.95" customHeight="1">
      <c r="A302" s="808"/>
      <c r="B302" s="551"/>
      <c r="C302" s="219"/>
      <c r="D302" s="220"/>
      <c r="E302" s="226"/>
      <c r="F302" s="221"/>
      <c r="G302" s="222"/>
      <c r="H302" s="423"/>
      <c r="I302" s="2"/>
      <c r="J302" s="2"/>
    </row>
    <row r="303" spans="1:10" s="208" customFormat="1" ht="15.95" customHeight="1">
      <c r="A303" s="808"/>
      <c r="B303" s="551"/>
      <c r="C303" s="219"/>
      <c r="D303" s="220"/>
      <c r="E303" s="226"/>
      <c r="F303" s="221"/>
      <c r="G303" s="222"/>
      <c r="H303" s="423"/>
      <c r="I303" s="2"/>
      <c r="J303" s="2"/>
    </row>
    <row r="304" spans="1:10" s="208" customFormat="1" ht="15.95" customHeight="1">
      <c r="A304" s="808"/>
      <c r="B304" s="551"/>
      <c r="C304" s="219"/>
      <c r="D304" s="220"/>
      <c r="E304" s="226"/>
      <c r="F304" s="221"/>
      <c r="G304" s="222"/>
      <c r="H304" s="423"/>
      <c r="I304" s="2"/>
      <c r="J304" s="2"/>
    </row>
    <row r="305" spans="1:10" s="208" customFormat="1" ht="15.95" customHeight="1">
      <c r="A305" s="808"/>
      <c r="B305" s="551"/>
      <c r="C305" s="219"/>
      <c r="D305" s="220"/>
      <c r="E305" s="226"/>
      <c r="F305" s="221"/>
      <c r="G305" s="222"/>
      <c r="H305" s="423"/>
      <c r="I305" s="2"/>
      <c r="J305" s="2"/>
    </row>
    <row r="306" spans="1:10" s="208" customFormat="1" ht="15.95" customHeight="1">
      <c r="A306" s="808"/>
      <c r="B306" s="551"/>
      <c r="C306" s="219"/>
      <c r="D306" s="220"/>
      <c r="E306" s="226"/>
      <c r="F306" s="221"/>
      <c r="G306" s="222"/>
      <c r="H306" s="423"/>
      <c r="I306" s="2"/>
      <c r="J306" s="2"/>
    </row>
    <row r="307" spans="1:10" s="208" customFormat="1" ht="15.95" customHeight="1">
      <c r="A307" s="808"/>
      <c r="B307" s="551"/>
      <c r="C307" s="219"/>
      <c r="D307" s="220"/>
      <c r="E307" s="226"/>
      <c r="F307" s="221"/>
      <c r="G307" s="222"/>
      <c r="H307" s="423"/>
      <c r="I307" s="2"/>
      <c r="J307" s="2"/>
    </row>
    <row r="308" spans="1:10" s="208" customFormat="1" ht="15.95" customHeight="1">
      <c r="A308" s="808"/>
      <c r="B308" s="551"/>
      <c r="C308" s="219"/>
      <c r="D308" s="220"/>
      <c r="E308" s="226"/>
      <c r="F308" s="221"/>
      <c r="G308" s="222"/>
      <c r="H308" s="423"/>
      <c r="I308" s="2"/>
      <c r="J308" s="2"/>
    </row>
    <row r="309" spans="1:10" s="208" customFormat="1" ht="15.95" customHeight="1">
      <c r="A309" s="808"/>
      <c r="B309" s="551"/>
      <c r="C309" s="219"/>
      <c r="D309" s="220"/>
      <c r="E309" s="226"/>
      <c r="F309" s="221"/>
      <c r="G309" s="222"/>
      <c r="H309" s="423"/>
      <c r="I309" s="2"/>
      <c r="J309" s="2"/>
    </row>
    <row r="310" spans="1:10" s="208" customFormat="1" ht="15.95" customHeight="1">
      <c r="A310" s="808"/>
      <c r="B310" s="551"/>
      <c r="C310" s="219"/>
      <c r="D310" s="220"/>
      <c r="E310" s="226"/>
      <c r="F310" s="221"/>
      <c r="G310" s="222"/>
      <c r="H310" s="423"/>
      <c r="I310" s="2"/>
      <c r="J310" s="2"/>
    </row>
    <row r="311" spans="1:10" s="208" customFormat="1" ht="15.95" customHeight="1">
      <c r="A311" s="808"/>
      <c r="B311" s="551"/>
      <c r="C311" s="219"/>
      <c r="D311" s="220"/>
      <c r="E311" s="226"/>
      <c r="F311" s="221"/>
      <c r="G311" s="222"/>
      <c r="H311" s="423"/>
      <c r="I311" s="2"/>
      <c r="J311" s="2"/>
    </row>
    <row r="312" spans="1:10" s="208" customFormat="1" ht="15.95" customHeight="1">
      <c r="A312" s="808"/>
      <c r="B312" s="551"/>
      <c r="C312" s="219"/>
      <c r="D312" s="220"/>
      <c r="E312" s="226"/>
      <c r="F312" s="221"/>
      <c r="G312" s="222"/>
      <c r="H312" s="423"/>
      <c r="I312" s="2"/>
      <c r="J312" s="2"/>
    </row>
    <row r="313" spans="1:10" s="208" customFormat="1" ht="15.95" customHeight="1">
      <c r="A313" s="808"/>
      <c r="B313" s="551"/>
      <c r="C313" s="219"/>
      <c r="D313" s="220"/>
      <c r="E313" s="226"/>
      <c r="F313" s="221"/>
      <c r="G313" s="222"/>
      <c r="H313" s="423"/>
      <c r="I313" s="2"/>
      <c r="J313" s="2"/>
    </row>
    <row r="314" spans="1:10" s="208" customFormat="1" ht="15.95" customHeight="1">
      <c r="A314" s="808"/>
      <c r="B314" s="551"/>
      <c r="C314" s="219"/>
      <c r="D314" s="220"/>
      <c r="E314" s="226"/>
      <c r="F314" s="221"/>
      <c r="G314" s="222"/>
      <c r="H314" s="423"/>
      <c r="I314" s="2"/>
      <c r="J314" s="2"/>
    </row>
    <row r="315" spans="1:10" s="208" customFormat="1" ht="15.95" customHeight="1">
      <c r="A315" s="808"/>
      <c r="B315" s="551"/>
      <c r="C315" s="219"/>
      <c r="D315" s="220"/>
      <c r="E315" s="226"/>
      <c r="F315" s="221"/>
      <c r="G315" s="222"/>
      <c r="H315" s="423"/>
      <c r="I315" s="2"/>
      <c r="J315" s="2"/>
    </row>
    <row r="316" spans="1:10" s="208" customFormat="1" ht="15.95" customHeight="1">
      <c r="A316" s="808"/>
      <c r="B316" s="551"/>
      <c r="C316" s="219"/>
      <c r="D316" s="220"/>
      <c r="E316" s="226"/>
      <c r="F316" s="221"/>
      <c r="G316" s="222"/>
      <c r="H316" s="423"/>
      <c r="I316" s="2"/>
      <c r="J316" s="2"/>
    </row>
    <row r="317" spans="1:10" s="208" customFormat="1" ht="15.95" customHeight="1">
      <c r="A317" s="808"/>
      <c r="B317" s="551"/>
      <c r="C317" s="219"/>
      <c r="D317" s="220"/>
      <c r="E317" s="226"/>
      <c r="F317" s="221"/>
      <c r="G317" s="222"/>
      <c r="H317" s="423"/>
      <c r="I317" s="2"/>
      <c r="J317" s="2"/>
    </row>
    <row r="318" spans="1:10" s="208" customFormat="1" ht="15.95" customHeight="1">
      <c r="A318" s="808"/>
      <c r="B318" s="551"/>
      <c r="C318" s="219"/>
      <c r="D318" s="220"/>
      <c r="E318" s="226"/>
      <c r="F318" s="221"/>
      <c r="G318" s="222"/>
      <c r="H318" s="423"/>
      <c r="I318" s="2"/>
      <c r="J318" s="2"/>
    </row>
    <row r="319" spans="1:10" s="208" customFormat="1" ht="15.95" customHeight="1">
      <c r="A319" s="808"/>
      <c r="B319" s="551"/>
      <c r="C319" s="219"/>
      <c r="D319" s="220"/>
      <c r="E319" s="226"/>
      <c r="F319" s="221"/>
      <c r="G319" s="222"/>
      <c r="H319" s="423"/>
      <c r="I319" s="2"/>
      <c r="J319" s="2"/>
    </row>
    <row r="320" spans="1:10" s="208" customFormat="1" ht="15.95" customHeight="1">
      <c r="A320" s="808"/>
      <c r="B320" s="551"/>
      <c r="C320" s="219"/>
      <c r="D320" s="220"/>
      <c r="E320" s="226"/>
      <c r="F320" s="221"/>
      <c r="G320" s="222"/>
      <c r="H320" s="423"/>
      <c r="I320" s="2"/>
      <c r="J320" s="2"/>
    </row>
    <row r="321" spans="1:10" s="208" customFormat="1" ht="15.95" customHeight="1">
      <c r="A321" s="808"/>
      <c r="B321" s="551"/>
      <c r="C321" s="219"/>
      <c r="D321" s="220"/>
      <c r="E321" s="226"/>
      <c r="F321" s="221"/>
      <c r="G321" s="222"/>
      <c r="H321" s="423"/>
      <c r="I321" s="2"/>
      <c r="J321" s="2"/>
    </row>
    <row r="322" spans="1:10" s="208" customFormat="1" ht="15.95" customHeight="1">
      <c r="A322" s="808"/>
      <c r="B322" s="551"/>
      <c r="C322" s="219"/>
      <c r="D322" s="220"/>
      <c r="E322" s="226"/>
      <c r="F322" s="221"/>
      <c r="G322" s="222"/>
      <c r="H322" s="423"/>
      <c r="I322" s="2"/>
      <c r="J322" s="2"/>
    </row>
    <row r="323" spans="1:10" s="208" customFormat="1" ht="15.95" customHeight="1">
      <c r="A323" s="808"/>
      <c r="B323" s="551"/>
      <c r="C323" s="219"/>
      <c r="D323" s="220"/>
      <c r="E323" s="226"/>
      <c r="F323" s="221"/>
      <c r="G323" s="222"/>
      <c r="H323" s="423"/>
      <c r="I323" s="2"/>
      <c r="J323" s="2"/>
    </row>
    <row r="324" spans="1:10" s="208" customFormat="1" ht="15.95" customHeight="1">
      <c r="A324" s="808"/>
      <c r="B324" s="551"/>
      <c r="C324" s="219"/>
      <c r="D324" s="220"/>
      <c r="E324" s="226"/>
      <c r="F324" s="221"/>
      <c r="G324" s="222"/>
      <c r="H324" s="423"/>
      <c r="I324" s="2"/>
      <c r="J324" s="2"/>
    </row>
    <row r="325" spans="1:10" s="208" customFormat="1" ht="15.95" customHeight="1">
      <c r="A325" s="808"/>
      <c r="B325" s="551"/>
      <c r="C325" s="219"/>
      <c r="D325" s="220"/>
      <c r="E325" s="226"/>
      <c r="F325" s="221"/>
      <c r="G325" s="222"/>
      <c r="H325" s="423"/>
      <c r="I325" s="2"/>
      <c r="J325" s="2"/>
    </row>
    <row r="326" spans="1:10" s="208" customFormat="1" ht="15.95" customHeight="1">
      <c r="A326" s="808"/>
      <c r="B326" s="551"/>
      <c r="C326" s="219"/>
      <c r="D326" s="220"/>
      <c r="E326" s="226"/>
      <c r="F326" s="221"/>
      <c r="G326" s="222"/>
      <c r="H326" s="423"/>
      <c r="I326" s="2"/>
      <c r="J326" s="2"/>
    </row>
    <row r="327" spans="1:10" s="208" customFormat="1" ht="15.95" customHeight="1">
      <c r="A327" s="808"/>
      <c r="B327" s="551"/>
      <c r="C327" s="219"/>
      <c r="D327" s="220"/>
      <c r="E327" s="226"/>
      <c r="F327" s="221"/>
      <c r="G327" s="222"/>
      <c r="H327" s="423"/>
      <c r="I327" s="2"/>
      <c r="J327" s="2"/>
    </row>
    <row r="328" spans="1:10" s="208" customFormat="1" ht="15.95" customHeight="1">
      <c r="A328" s="808"/>
      <c r="B328" s="551"/>
      <c r="C328" s="219"/>
      <c r="D328" s="220"/>
      <c r="E328" s="226"/>
      <c r="F328" s="221"/>
      <c r="G328" s="222"/>
      <c r="H328" s="423"/>
      <c r="I328" s="2"/>
      <c r="J328" s="2"/>
    </row>
    <row r="329" spans="1:10" s="208" customFormat="1" ht="15.95" customHeight="1">
      <c r="A329" s="808"/>
      <c r="B329" s="551"/>
      <c r="C329" s="219"/>
      <c r="D329" s="220"/>
      <c r="E329" s="226"/>
      <c r="F329" s="221"/>
      <c r="G329" s="222"/>
      <c r="H329" s="423"/>
      <c r="I329" s="2"/>
      <c r="J329" s="2"/>
    </row>
    <row r="330" spans="1:10" s="208" customFormat="1" ht="15.95" customHeight="1">
      <c r="A330" s="808"/>
      <c r="B330" s="551"/>
      <c r="C330" s="219"/>
      <c r="D330" s="220"/>
      <c r="E330" s="226"/>
      <c r="F330" s="221"/>
      <c r="G330" s="222"/>
      <c r="H330" s="423"/>
      <c r="I330" s="2"/>
      <c r="J330" s="2"/>
    </row>
    <row r="331" spans="1:10" s="208" customFormat="1" ht="15.95" customHeight="1">
      <c r="A331" s="808"/>
      <c r="B331" s="551"/>
      <c r="C331" s="219"/>
      <c r="D331" s="220"/>
      <c r="E331" s="226"/>
      <c r="F331" s="221"/>
      <c r="G331" s="222"/>
      <c r="H331" s="423"/>
      <c r="I331" s="2"/>
      <c r="J331" s="2"/>
    </row>
    <row r="332" spans="1:10" s="208" customFormat="1" ht="15.95" customHeight="1">
      <c r="A332" s="808"/>
      <c r="B332" s="551"/>
      <c r="C332" s="219"/>
      <c r="D332" s="220"/>
      <c r="E332" s="226"/>
      <c r="F332" s="221"/>
      <c r="G332" s="222"/>
      <c r="H332" s="423"/>
      <c r="I332" s="2"/>
      <c r="J332" s="2"/>
    </row>
    <row r="333" spans="1:10" s="208" customFormat="1" ht="15.95" customHeight="1">
      <c r="A333" s="808"/>
      <c r="B333" s="551"/>
      <c r="C333" s="219"/>
      <c r="D333" s="220"/>
      <c r="E333" s="226"/>
      <c r="F333" s="221"/>
      <c r="G333" s="222"/>
      <c r="H333" s="423"/>
      <c r="I333" s="2"/>
      <c r="J333" s="2"/>
    </row>
    <row r="334" spans="1:10" s="208" customFormat="1" ht="15.95" customHeight="1">
      <c r="A334" s="808"/>
      <c r="B334" s="551"/>
      <c r="C334" s="219"/>
      <c r="D334" s="220"/>
      <c r="E334" s="226"/>
      <c r="F334" s="221"/>
      <c r="G334" s="222"/>
      <c r="H334" s="423"/>
      <c r="I334" s="2"/>
      <c r="J334" s="2"/>
    </row>
    <row r="335" spans="1:10" s="208" customFormat="1" ht="15.95" customHeight="1">
      <c r="A335" s="808"/>
      <c r="B335" s="551"/>
      <c r="C335" s="219"/>
      <c r="D335" s="220"/>
      <c r="E335" s="226"/>
      <c r="F335" s="221"/>
      <c r="G335" s="222"/>
      <c r="H335" s="423"/>
      <c r="I335" s="2"/>
      <c r="J335" s="2"/>
    </row>
    <row r="336" spans="1:10" s="208" customFormat="1" ht="15.95" customHeight="1">
      <c r="A336" s="808"/>
      <c r="B336" s="551"/>
      <c r="C336" s="219"/>
      <c r="D336" s="220"/>
      <c r="E336" s="226"/>
      <c r="F336" s="221"/>
      <c r="G336" s="222"/>
      <c r="H336" s="423"/>
      <c r="I336" s="2"/>
      <c r="J336" s="2"/>
    </row>
    <row r="337" spans="1:10" s="208" customFormat="1" ht="15.95" customHeight="1">
      <c r="A337" s="808"/>
      <c r="B337" s="551"/>
      <c r="C337" s="219"/>
      <c r="D337" s="220"/>
      <c r="E337" s="226"/>
      <c r="F337" s="221"/>
      <c r="G337" s="222"/>
      <c r="H337" s="423"/>
      <c r="I337" s="2"/>
      <c r="J337" s="2"/>
    </row>
    <row r="338" spans="1:10" s="208" customFormat="1" ht="15.95" customHeight="1">
      <c r="A338" s="808"/>
      <c r="B338" s="551"/>
      <c r="C338" s="219"/>
      <c r="D338" s="220"/>
      <c r="E338" s="226"/>
      <c r="F338" s="221"/>
      <c r="G338" s="222"/>
      <c r="H338" s="423"/>
      <c r="I338" s="2"/>
      <c r="J338" s="2"/>
    </row>
    <row r="339" spans="1:10" s="208" customFormat="1" ht="15.95" customHeight="1">
      <c r="A339" s="808"/>
      <c r="B339" s="551"/>
      <c r="C339" s="219"/>
      <c r="D339" s="220"/>
      <c r="E339" s="226"/>
      <c r="F339" s="221"/>
      <c r="G339" s="222"/>
      <c r="H339" s="423"/>
      <c r="I339" s="2"/>
      <c r="J339" s="2"/>
    </row>
    <row r="340" spans="1:10" s="208" customFormat="1" ht="15.95" customHeight="1">
      <c r="A340" s="808"/>
      <c r="B340" s="551"/>
      <c r="C340" s="219"/>
      <c r="D340" s="220"/>
      <c r="E340" s="226"/>
      <c r="F340" s="221"/>
      <c r="G340" s="222"/>
      <c r="H340" s="423"/>
      <c r="I340" s="2"/>
      <c r="J340" s="2"/>
    </row>
    <row r="341" spans="1:10" s="208" customFormat="1" ht="15.95" customHeight="1">
      <c r="A341" s="808"/>
      <c r="B341" s="551"/>
      <c r="C341" s="219"/>
      <c r="D341" s="220"/>
      <c r="E341" s="226"/>
      <c r="F341" s="221"/>
      <c r="G341" s="222"/>
      <c r="H341" s="423"/>
      <c r="I341" s="2"/>
      <c r="J341" s="2"/>
    </row>
    <row r="342" spans="1:10" s="208" customFormat="1" ht="15.95" customHeight="1">
      <c r="A342" s="808"/>
      <c r="B342" s="551"/>
      <c r="C342" s="219"/>
      <c r="D342" s="220"/>
      <c r="E342" s="226"/>
      <c r="F342" s="221"/>
      <c r="G342" s="222"/>
      <c r="H342" s="423"/>
      <c r="I342" s="2"/>
      <c r="J342" s="2"/>
    </row>
    <row r="343" spans="1:10" s="208" customFormat="1" ht="15.95" customHeight="1">
      <c r="A343" s="808"/>
      <c r="B343" s="551"/>
      <c r="C343" s="219"/>
      <c r="D343" s="220"/>
      <c r="E343" s="226"/>
      <c r="F343" s="221"/>
      <c r="G343" s="222"/>
      <c r="H343" s="423"/>
      <c r="I343" s="2"/>
      <c r="J343" s="2"/>
    </row>
    <row r="344" spans="1:10" s="208" customFormat="1" ht="15.95" customHeight="1">
      <c r="A344" s="808"/>
      <c r="B344" s="551"/>
      <c r="C344" s="219"/>
      <c r="D344" s="220"/>
      <c r="E344" s="226"/>
      <c r="F344" s="221"/>
      <c r="G344" s="222"/>
      <c r="H344" s="423"/>
      <c r="I344" s="2"/>
      <c r="J344" s="2"/>
    </row>
    <row r="345" spans="1:10" s="208" customFormat="1" ht="15.95" customHeight="1">
      <c r="A345" s="808"/>
      <c r="B345" s="551"/>
      <c r="C345" s="219"/>
      <c r="D345" s="220"/>
      <c r="E345" s="226"/>
      <c r="F345" s="221"/>
      <c r="G345" s="222"/>
      <c r="H345" s="423"/>
      <c r="I345" s="2"/>
      <c r="J345" s="2"/>
    </row>
    <row r="346" spans="1:10" s="208" customFormat="1" ht="15.95" customHeight="1">
      <c r="A346" s="808"/>
      <c r="B346" s="551"/>
      <c r="C346" s="219"/>
      <c r="D346" s="220"/>
      <c r="E346" s="226"/>
      <c r="F346" s="221"/>
      <c r="G346" s="222"/>
      <c r="H346" s="423"/>
      <c r="I346" s="2"/>
      <c r="J346" s="2"/>
    </row>
    <row r="347" spans="1:10" s="208" customFormat="1" ht="15.95" customHeight="1">
      <c r="A347" s="808"/>
      <c r="B347" s="551"/>
      <c r="C347" s="219"/>
      <c r="D347" s="220"/>
      <c r="E347" s="226"/>
      <c r="F347" s="221"/>
      <c r="G347" s="222"/>
      <c r="H347" s="423"/>
      <c r="I347" s="2"/>
      <c r="J347" s="2"/>
    </row>
    <row r="348" spans="1:10" s="208" customFormat="1" ht="15.95" customHeight="1">
      <c r="A348" s="808"/>
      <c r="B348" s="551"/>
      <c r="C348" s="219"/>
      <c r="D348" s="220"/>
      <c r="E348" s="226"/>
      <c r="F348" s="221"/>
      <c r="G348" s="222"/>
      <c r="H348" s="423"/>
      <c r="I348" s="2"/>
      <c r="J348" s="2"/>
    </row>
    <row r="349" spans="1:10" s="208" customFormat="1" ht="15.95" customHeight="1">
      <c r="A349" s="808"/>
      <c r="B349" s="551"/>
      <c r="C349" s="219"/>
      <c r="D349" s="220"/>
      <c r="E349" s="226"/>
      <c r="F349" s="221"/>
      <c r="G349" s="222"/>
      <c r="H349" s="423"/>
      <c r="I349" s="2"/>
      <c r="J349" s="2"/>
    </row>
    <row r="350" spans="1:10" s="208" customFormat="1" ht="15.95" customHeight="1">
      <c r="A350" s="808"/>
      <c r="B350" s="551"/>
      <c r="C350" s="219"/>
      <c r="D350" s="220"/>
      <c r="E350" s="226"/>
      <c r="F350" s="221"/>
      <c r="G350" s="222"/>
      <c r="H350" s="423"/>
      <c r="I350" s="2"/>
      <c r="J350" s="2"/>
    </row>
    <row r="351" spans="1:10" s="208" customFormat="1" ht="15.95" customHeight="1">
      <c r="A351" s="808"/>
      <c r="B351" s="551"/>
      <c r="C351" s="219"/>
      <c r="D351" s="220"/>
      <c r="E351" s="226"/>
      <c r="F351" s="221"/>
      <c r="G351" s="222"/>
      <c r="H351" s="423"/>
      <c r="I351" s="2"/>
      <c r="J351" s="2"/>
    </row>
    <row r="352" spans="1:10" s="208" customFormat="1" ht="15.95" customHeight="1">
      <c r="A352" s="808"/>
      <c r="B352" s="551"/>
      <c r="C352" s="219"/>
      <c r="D352" s="220"/>
      <c r="E352" s="226"/>
      <c r="F352" s="221"/>
      <c r="G352" s="222"/>
      <c r="H352" s="423"/>
      <c r="I352" s="2"/>
      <c r="J352" s="2"/>
    </row>
    <row r="353" spans="1:10" s="208" customFormat="1" ht="15.95" customHeight="1">
      <c r="A353" s="808"/>
      <c r="B353" s="551"/>
      <c r="C353" s="219"/>
      <c r="D353" s="220"/>
      <c r="E353" s="226"/>
      <c r="F353" s="221"/>
      <c r="G353" s="222"/>
      <c r="H353" s="423"/>
      <c r="I353" s="2"/>
      <c r="J353" s="2"/>
    </row>
    <row r="354" spans="1:10" s="208" customFormat="1" ht="15.95" customHeight="1">
      <c r="A354" s="808"/>
      <c r="B354" s="551"/>
      <c r="C354" s="219"/>
      <c r="D354" s="220"/>
      <c r="E354" s="226"/>
      <c r="F354" s="221"/>
      <c r="G354" s="222"/>
      <c r="H354" s="423"/>
      <c r="I354" s="2"/>
      <c r="J354" s="2"/>
    </row>
    <row r="355" spans="1:10" s="208" customFormat="1" ht="15.95" customHeight="1">
      <c r="A355" s="808"/>
      <c r="B355" s="551"/>
      <c r="C355" s="219"/>
      <c r="D355" s="220"/>
      <c r="E355" s="226"/>
      <c r="F355" s="221"/>
      <c r="G355" s="222"/>
      <c r="H355" s="423"/>
      <c r="I355" s="2"/>
      <c r="J355" s="2"/>
    </row>
    <row r="356" spans="1:10" s="208" customFormat="1" ht="15.95" customHeight="1">
      <c r="A356" s="808"/>
      <c r="B356" s="551"/>
      <c r="C356" s="219"/>
      <c r="D356" s="220"/>
      <c r="E356" s="226"/>
      <c r="F356" s="221"/>
      <c r="G356" s="222"/>
      <c r="H356" s="423"/>
      <c r="I356" s="2"/>
      <c r="J356" s="2"/>
    </row>
    <row r="357" spans="1:10" s="208" customFormat="1" ht="15.95" customHeight="1">
      <c r="A357" s="808"/>
      <c r="B357" s="551"/>
      <c r="C357" s="219"/>
      <c r="D357" s="220"/>
      <c r="E357" s="226"/>
      <c r="F357" s="221"/>
      <c r="G357" s="222"/>
      <c r="H357" s="423"/>
      <c r="I357" s="2"/>
      <c r="J357" s="2"/>
    </row>
    <row r="358" spans="1:10" s="208" customFormat="1" ht="15.95" customHeight="1">
      <c r="A358" s="808"/>
      <c r="B358" s="551"/>
      <c r="C358" s="219"/>
      <c r="D358" s="220"/>
      <c r="E358" s="226"/>
      <c r="F358" s="221"/>
      <c r="G358" s="222"/>
      <c r="H358" s="423"/>
      <c r="I358" s="2"/>
      <c r="J358" s="2"/>
    </row>
    <row r="359" spans="1:10" s="208" customFormat="1" ht="15.95" customHeight="1">
      <c r="A359" s="808"/>
      <c r="B359" s="551"/>
      <c r="C359" s="219"/>
      <c r="D359" s="220"/>
      <c r="E359" s="226"/>
      <c r="F359" s="221"/>
      <c r="G359" s="222"/>
      <c r="H359" s="423"/>
      <c r="I359" s="2"/>
      <c r="J359" s="2"/>
    </row>
    <row r="360" spans="1:10" s="208" customFormat="1" ht="15.95" customHeight="1">
      <c r="A360" s="808"/>
      <c r="B360" s="551"/>
      <c r="C360" s="219"/>
      <c r="D360" s="220"/>
      <c r="E360" s="226"/>
      <c r="F360" s="221"/>
      <c r="G360" s="222"/>
      <c r="H360" s="423"/>
      <c r="I360" s="2"/>
      <c r="J360" s="2"/>
    </row>
    <row r="361" spans="1:10" s="208" customFormat="1" ht="15.95" customHeight="1">
      <c r="A361" s="808"/>
      <c r="B361" s="551"/>
      <c r="C361" s="219"/>
      <c r="D361" s="220"/>
      <c r="E361" s="226"/>
      <c r="F361" s="221"/>
      <c r="G361" s="222"/>
      <c r="H361" s="423"/>
      <c r="I361" s="2"/>
      <c r="J361" s="2"/>
    </row>
    <row r="362" spans="1:10" s="208" customFormat="1" ht="15.95" customHeight="1">
      <c r="A362" s="808"/>
      <c r="B362" s="551"/>
      <c r="C362" s="219"/>
      <c r="D362" s="220"/>
      <c r="E362" s="226"/>
      <c r="F362" s="221"/>
      <c r="G362" s="222"/>
      <c r="H362" s="423"/>
      <c r="I362" s="2"/>
      <c r="J362" s="2"/>
    </row>
    <row r="363" spans="1:10" s="208" customFormat="1" ht="15.95" customHeight="1">
      <c r="A363" s="808"/>
      <c r="B363" s="551"/>
      <c r="C363" s="219"/>
      <c r="D363" s="220"/>
      <c r="E363" s="226"/>
      <c r="F363" s="221"/>
      <c r="G363" s="222"/>
      <c r="H363" s="423"/>
      <c r="I363" s="2"/>
      <c r="J363" s="2"/>
    </row>
    <row r="364" spans="1:10" s="208" customFormat="1" ht="15.95" customHeight="1">
      <c r="A364" s="808"/>
      <c r="B364" s="551"/>
      <c r="C364" s="219"/>
      <c r="D364" s="220"/>
      <c r="E364" s="226"/>
      <c r="F364" s="221"/>
      <c r="G364" s="222"/>
      <c r="H364" s="423"/>
      <c r="I364" s="2"/>
      <c r="J364" s="2"/>
    </row>
    <row r="365" spans="1:10" s="208" customFormat="1" ht="15.95" customHeight="1">
      <c r="A365" s="808"/>
      <c r="B365" s="551"/>
      <c r="C365" s="219"/>
      <c r="D365" s="220"/>
      <c r="E365" s="226"/>
      <c r="F365" s="221"/>
      <c r="G365" s="222"/>
      <c r="H365" s="423"/>
      <c r="I365" s="2"/>
      <c r="J365" s="2"/>
    </row>
    <row r="366" spans="1:10" s="208" customFormat="1" ht="15.95" customHeight="1">
      <c r="A366" s="808"/>
      <c r="B366" s="551"/>
      <c r="C366" s="219"/>
      <c r="D366" s="220"/>
      <c r="E366" s="226"/>
      <c r="F366" s="221"/>
      <c r="G366" s="222"/>
      <c r="H366" s="423"/>
      <c r="I366" s="2"/>
      <c r="J366" s="2"/>
    </row>
    <row r="367" spans="1:10" s="208" customFormat="1" ht="15.95" customHeight="1">
      <c r="A367" s="808"/>
      <c r="B367" s="551"/>
      <c r="C367" s="219"/>
      <c r="D367" s="220"/>
      <c r="E367" s="226"/>
      <c r="F367" s="221"/>
      <c r="G367" s="222"/>
      <c r="H367" s="423"/>
      <c r="I367" s="2"/>
      <c r="J367" s="2"/>
    </row>
    <row r="368" spans="1:10" s="208" customFormat="1" ht="15.95" customHeight="1">
      <c r="A368" s="808"/>
      <c r="B368" s="551"/>
      <c r="C368" s="219"/>
      <c r="D368" s="220"/>
      <c r="E368" s="226"/>
      <c r="F368" s="221"/>
      <c r="G368" s="222"/>
      <c r="H368" s="423"/>
      <c r="I368" s="2"/>
      <c r="J368" s="2"/>
    </row>
    <row r="369" spans="1:10" s="208" customFormat="1" ht="15.95" customHeight="1">
      <c r="A369" s="808"/>
      <c r="B369" s="551"/>
      <c r="C369" s="219"/>
      <c r="D369" s="220"/>
      <c r="E369" s="226"/>
      <c r="F369" s="221"/>
      <c r="G369" s="222"/>
      <c r="H369" s="423"/>
      <c r="I369" s="2"/>
      <c r="J369" s="2"/>
    </row>
    <row r="370" spans="1:10" s="208" customFormat="1" ht="15.95" customHeight="1">
      <c r="A370" s="808"/>
      <c r="B370" s="551"/>
      <c r="C370" s="219"/>
      <c r="D370" s="220"/>
      <c r="E370" s="226"/>
      <c r="F370" s="221"/>
      <c r="G370" s="222"/>
      <c r="H370" s="423"/>
      <c r="I370" s="2"/>
      <c r="J370" s="2"/>
    </row>
    <row r="371" spans="1:10" s="208" customFormat="1" ht="15.95" customHeight="1">
      <c r="A371" s="808"/>
      <c r="B371" s="551"/>
      <c r="C371" s="219"/>
      <c r="D371" s="220"/>
      <c r="E371" s="226"/>
      <c r="F371" s="221"/>
      <c r="G371" s="222"/>
      <c r="H371" s="423"/>
      <c r="I371" s="2"/>
      <c r="J371" s="2"/>
    </row>
    <row r="372" spans="1:10" s="208" customFormat="1" ht="15.95" customHeight="1">
      <c r="A372" s="808"/>
      <c r="B372" s="551"/>
      <c r="C372" s="219"/>
      <c r="D372" s="220"/>
      <c r="E372" s="226"/>
      <c r="F372" s="221"/>
      <c r="G372" s="222"/>
      <c r="H372" s="423"/>
      <c r="I372" s="2"/>
      <c r="J372" s="2"/>
    </row>
    <row r="373" spans="1:10" s="208" customFormat="1" ht="15.95" customHeight="1">
      <c r="A373" s="808"/>
      <c r="B373" s="551"/>
      <c r="C373" s="219"/>
      <c r="D373" s="220"/>
      <c r="E373" s="226"/>
      <c r="F373" s="221"/>
      <c r="G373" s="222"/>
      <c r="H373" s="423"/>
      <c r="I373" s="2"/>
      <c r="J373" s="2"/>
    </row>
    <row r="374" spans="1:10" s="208" customFormat="1" ht="15.95" customHeight="1">
      <c r="A374" s="808"/>
      <c r="B374" s="551"/>
      <c r="C374" s="219"/>
      <c r="D374" s="220"/>
      <c r="E374" s="226"/>
      <c r="F374" s="221"/>
      <c r="G374" s="222"/>
      <c r="H374" s="423"/>
      <c r="I374" s="2"/>
      <c r="J374" s="2"/>
    </row>
    <row r="375" spans="1:10" s="208" customFormat="1" ht="15.95" customHeight="1">
      <c r="A375" s="808"/>
      <c r="B375" s="551"/>
      <c r="C375" s="219"/>
      <c r="D375" s="220"/>
      <c r="E375" s="226"/>
      <c r="F375" s="221"/>
      <c r="G375" s="222"/>
      <c r="H375" s="423"/>
      <c r="I375" s="2"/>
      <c r="J375" s="2"/>
    </row>
    <row r="376" spans="1:10" s="208" customFormat="1" ht="15.95" customHeight="1">
      <c r="A376" s="808"/>
      <c r="B376" s="551"/>
      <c r="C376" s="219"/>
      <c r="D376" s="220"/>
      <c r="E376" s="226"/>
      <c r="F376" s="221"/>
      <c r="G376" s="222"/>
      <c r="H376" s="423"/>
      <c r="I376" s="2"/>
      <c r="J376" s="2"/>
    </row>
    <row r="377" spans="1:10" s="208" customFormat="1" ht="15.95" customHeight="1">
      <c r="A377" s="808"/>
      <c r="B377" s="551"/>
      <c r="C377" s="219"/>
      <c r="D377" s="220"/>
      <c r="E377" s="226"/>
      <c r="F377" s="221"/>
      <c r="G377" s="222"/>
      <c r="H377" s="423"/>
      <c r="I377" s="2"/>
      <c r="J377" s="2"/>
    </row>
    <row r="378" spans="1:10" s="208" customFormat="1" ht="15.95" customHeight="1">
      <c r="A378" s="808"/>
      <c r="B378" s="551"/>
      <c r="C378" s="219"/>
      <c r="D378" s="220"/>
      <c r="E378" s="226"/>
      <c r="F378" s="221"/>
      <c r="G378" s="222"/>
      <c r="H378" s="423"/>
      <c r="I378" s="2"/>
      <c r="J378" s="2"/>
    </row>
    <row r="379" spans="1:10" s="208" customFormat="1" ht="15.95" customHeight="1">
      <c r="A379" s="808"/>
      <c r="B379" s="551"/>
      <c r="C379" s="219"/>
      <c r="D379" s="220"/>
      <c r="E379" s="226"/>
      <c r="F379" s="221"/>
      <c r="G379" s="222"/>
      <c r="H379" s="423"/>
      <c r="I379" s="2"/>
      <c r="J379" s="2"/>
    </row>
    <row r="380" spans="1:10" s="208" customFormat="1" ht="15.95" customHeight="1">
      <c r="A380" s="808"/>
      <c r="B380" s="551"/>
      <c r="C380" s="219"/>
      <c r="D380" s="220"/>
      <c r="E380" s="226"/>
      <c r="F380" s="221"/>
      <c r="G380" s="222"/>
      <c r="H380" s="423"/>
      <c r="I380" s="2"/>
      <c r="J380" s="2"/>
    </row>
    <row r="381" spans="1:10" s="208" customFormat="1" ht="15.95" customHeight="1">
      <c r="A381" s="808"/>
      <c r="B381" s="551"/>
      <c r="C381" s="219"/>
      <c r="D381" s="220"/>
      <c r="E381" s="226"/>
      <c r="F381" s="221"/>
      <c r="G381" s="222"/>
      <c r="H381" s="423"/>
      <c r="I381" s="2"/>
      <c r="J381" s="2"/>
    </row>
    <row r="382" spans="1:10" s="208" customFormat="1" ht="15.95" customHeight="1">
      <c r="A382" s="808"/>
      <c r="B382" s="551"/>
      <c r="C382" s="219"/>
      <c r="D382" s="220"/>
      <c r="E382" s="226"/>
      <c r="F382" s="221"/>
      <c r="G382" s="222"/>
      <c r="H382" s="423"/>
      <c r="I382" s="2"/>
      <c r="J382" s="2"/>
    </row>
    <row r="383" spans="1:10" s="208" customFormat="1" ht="15.95" customHeight="1">
      <c r="A383" s="808"/>
      <c r="B383" s="551"/>
      <c r="C383" s="219"/>
      <c r="D383" s="220"/>
      <c r="E383" s="226"/>
      <c r="F383" s="221"/>
      <c r="G383" s="222"/>
      <c r="H383" s="423"/>
      <c r="I383" s="2"/>
      <c r="J383" s="2"/>
    </row>
    <row r="384" spans="1:10" s="208" customFormat="1" ht="15.95" customHeight="1">
      <c r="A384" s="808"/>
      <c r="B384" s="551"/>
      <c r="C384" s="219"/>
      <c r="D384" s="220"/>
      <c r="E384" s="226"/>
      <c r="F384" s="221"/>
      <c r="G384" s="222"/>
      <c r="H384" s="423"/>
      <c r="I384" s="2"/>
      <c r="J384" s="2"/>
    </row>
    <row r="385" spans="1:10" s="208" customFormat="1" ht="15.95" customHeight="1">
      <c r="A385" s="808"/>
      <c r="B385" s="551"/>
      <c r="C385" s="219"/>
      <c r="D385" s="220"/>
      <c r="E385" s="226"/>
      <c r="F385" s="221"/>
      <c r="G385" s="222"/>
      <c r="H385" s="423"/>
      <c r="I385" s="2"/>
      <c r="J385" s="2"/>
    </row>
    <row r="386" spans="1:10" s="208" customFormat="1" ht="15.95" customHeight="1">
      <c r="A386" s="808"/>
      <c r="B386" s="551"/>
      <c r="C386" s="219"/>
      <c r="D386" s="220"/>
      <c r="E386" s="226"/>
      <c r="F386" s="221"/>
      <c r="G386" s="222"/>
      <c r="H386" s="423"/>
      <c r="I386" s="2"/>
      <c r="J386" s="2"/>
    </row>
    <row r="387" spans="1:10" s="208" customFormat="1" ht="15.95" customHeight="1">
      <c r="A387" s="808"/>
      <c r="B387" s="551"/>
      <c r="C387" s="219"/>
      <c r="D387" s="220"/>
      <c r="E387" s="226"/>
      <c r="F387" s="221"/>
      <c r="G387" s="222"/>
      <c r="H387" s="423"/>
      <c r="I387" s="2"/>
      <c r="J387" s="2"/>
    </row>
    <row r="388" spans="1:10" s="208" customFormat="1" ht="15.95" customHeight="1">
      <c r="A388" s="808"/>
      <c r="B388" s="551"/>
      <c r="C388" s="219"/>
      <c r="D388" s="220"/>
      <c r="E388" s="226"/>
      <c r="F388" s="221"/>
      <c r="G388" s="222"/>
      <c r="H388" s="423"/>
      <c r="I388" s="2"/>
      <c r="J388" s="2"/>
    </row>
    <row r="389" spans="1:10" s="208" customFormat="1" ht="15.95" customHeight="1">
      <c r="A389" s="808"/>
      <c r="B389" s="551"/>
      <c r="C389" s="219"/>
      <c r="D389" s="220"/>
      <c r="E389" s="226"/>
      <c r="F389" s="221"/>
      <c r="G389" s="222"/>
      <c r="H389" s="423"/>
      <c r="I389" s="2"/>
      <c r="J389" s="2"/>
    </row>
    <row r="390" spans="1:10" s="208" customFormat="1" ht="15.95" customHeight="1">
      <c r="A390" s="808"/>
      <c r="B390" s="551"/>
      <c r="C390" s="219"/>
      <c r="D390" s="220"/>
      <c r="E390" s="226"/>
      <c r="F390" s="221"/>
      <c r="G390" s="222"/>
      <c r="H390" s="423"/>
      <c r="I390" s="2"/>
      <c r="J390" s="2"/>
    </row>
    <row r="391" spans="1:10" s="208" customFormat="1" ht="15.95" customHeight="1">
      <c r="A391" s="808"/>
      <c r="B391" s="551"/>
      <c r="C391" s="219"/>
      <c r="D391" s="220"/>
      <c r="E391" s="226"/>
      <c r="F391" s="221"/>
      <c r="G391" s="222"/>
      <c r="H391" s="423"/>
      <c r="I391" s="2"/>
      <c r="J391" s="2"/>
    </row>
    <row r="392" spans="1:10" s="208" customFormat="1" ht="15.95" customHeight="1">
      <c r="A392" s="808"/>
      <c r="B392" s="551"/>
      <c r="C392" s="219"/>
      <c r="D392" s="220"/>
      <c r="E392" s="226"/>
      <c r="F392" s="221"/>
      <c r="G392" s="222"/>
      <c r="H392" s="423"/>
      <c r="I392" s="2"/>
      <c r="J392" s="2"/>
    </row>
    <row r="393" spans="1:10" s="208" customFormat="1" ht="15.95" customHeight="1">
      <c r="A393" s="808"/>
      <c r="B393" s="551"/>
      <c r="C393" s="219"/>
      <c r="D393" s="220"/>
      <c r="E393" s="226"/>
      <c r="F393" s="221"/>
      <c r="G393" s="222"/>
      <c r="H393" s="423"/>
      <c r="I393" s="2"/>
      <c r="J393" s="2"/>
    </row>
    <row r="394" spans="1:10" s="208" customFormat="1" ht="15.95" customHeight="1">
      <c r="A394" s="808"/>
      <c r="B394" s="551"/>
      <c r="C394" s="219"/>
      <c r="D394" s="220"/>
      <c r="E394" s="226"/>
      <c r="F394" s="221"/>
      <c r="G394" s="222"/>
      <c r="H394" s="423"/>
      <c r="I394" s="2"/>
      <c r="J394" s="2"/>
    </row>
    <row r="395" spans="1:10" s="208" customFormat="1" ht="15.95" customHeight="1">
      <c r="A395" s="808"/>
      <c r="B395" s="551"/>
      <c r="C395" s="219"/>
      <c r="D395" s="220"/>
      <c r="E395" s="226"/>
      <c r="F395" s="221"/>
      <c r="G395" s="222"/>
      <c r="H395" s="423"/>
      <c r="I395" s="2"/>
      <c r="J395" s="2"/>
    </row>
    <row r="396" spans="1:10" s="208" customFormat="1" ht="15.95" customHeight="1">
      <c r="A396" s="808"/>
      <c r="B396" s="551"/>
      <c r="C396" s="219"/>
      <c r="D396" s="220"/>
      <c r="E396" s="226"/>
      <c r="F396" s="221"/>
      <c r="G396" s="222"/>
      <c r="H396" s="423"/>
      <c r="I396" s="2"/>
      <c r="J396" s="2"/>
    </row>
    <row r="397" spans="1:10" s="208" customFormat="1" ht="15.95" customHeight="1">
      <c r="A397" s="808"/>
      <c r="B397" s="551"/>
      <c r="C397" s="219"/>
      <c r="D397" s="220"/>
      <c r="E397" s="226"/>
      <c r="F397" s="221"/>
      <c r="G397" s="222"/>
      <c r="H397" s="423"/>
      <c r="I397" s="2"/>
      <c r="J397" s="2"/>
    </row>
    <row r="398" spans="1:10" s="208" customFormat="1" ht="15.95" customHeight="1">
      <c r="A398" s="808"/>
      <c r="B398" s="551"/>
      <c r="C398" s="219"/>
      <c r="D398" s="220"/>
      <c r="E398" s="226"/>
      <c r="F398" s="221"/>
      <c r="G398" s="222"/>
      <c r="H398" s="423"/>
      <c r="I398" s="2"/>
      <c r="J398" s="2"/>
    </row>
    <row r="399" spans="1:10" s="208" customFormat="1" ht="15.95" customHeight="1">
      <c r="A399" s="808"/>
      <c r="B399" s="551"/>
      <c r="C399" s="219"/>
      <c r="D399" s="220"/>
      <c r="E399" s="226"/>
      <c r="F399" s="221"/>
      <c r="G399" s="222"/>
      <c r="H399" s="423"/>
      <c r="I399" s="2"/>
      <c r="J399" s="2"/>
    </row>
    <row r="400" spans="1:10" s="208" customFormat="1" ht="15.95" customHeight="1">
      <c r="A400" s="808"/>
      <c r="B400" s="551"/>
      <c r="C400" s="219"/>
      <c r="D400" s="220"/>
      <c r="E400" s="226"/>
      <c r="F400" s="221"/>
      <c r="G400" s="222"/>
      <c r="H400" s="423"/>
      <c r="I400" s="2"/>
      <c r="J400" s="2"/>
    </row>
    <row r="401" spans="1:10" s="208" customFormat="1" ht="15.95" customHeight="1">
      <c r="A401" s="808"/>
      <c r="B401" s="551"/>
      <c r="C401" s="219"/>
      <c r="D401" s="220"/>
      <c r="E401" s="226"/>
      <c r="F401" s="221"/>
      <c r="G401" s="222"/>
      <c r="H401" s="423"/>
      <c r="I401" s="2"/>
      <c r="J401" s="2"/>
    </row>
    <row r="402" spans="1:10" s="208" customFormat="1" ht="15.95" customHeight="1">
      <c r="A402" s="808"/>
      <c r="B402" s="551"/>
      <c r="C402" s="219"/>
      <c r="D402" s="220"/>
      <c r="E402" s="226"/>
      <c r="F402" s="221"/>
      <c r="G402" s="222"/>
      <c r="H402" s="423"/>
      <c r="I402" s="2"/>
      <c r="J402" s="2"/>
    </row>
    <row r="403" spans="1:10" s="208" customFormat="1" ht="15.95" customHeight="1">
      <c r="A403" s="808"/>
      <c r="B403" s="551"/>
      <c r="C403" s="219"/>
      <c r="D403" s="220"/>
      <c r="E403" s="226"/>
      <c r="F403" s="221"/>
      <c r="G403" s="222"/>
      <c r="H403" s="423"/>
      <c r="I403" s="2"/>
      <c r="J403" s="2"/>
    </row>
    <row r="404" spans="1:10" s="208" customFormat="1" ht="15.95" customHeight="1">
      <c r="A404" s="808"/>
      <c r="B404" s="551"/>
      <c r="C404" s="219"/>
      <c r="D404" s="220"/>
      <c r="E404" s="226"/>
      <c r="F404" s="221"/>
      <c r="G404" s="222"/>
      <c r="H404" s="423"/>
      <c r="I404" s="2"/>
      <c r="J404" s="2"/>
    </row>
    <row r="405" spans="1:10" s="208" customFormat="1" ht="15.95" customHeight="1">
      <c r="A405" s="808"/>
      <c r="B405" s="551"/>
      <c r="C405" s="219"/>
      <c r="D405" s="220"/>
      <c r="E405" s="226"/>
      <c r="F405" s="221"/>
      <c r="G405" s="222"/>
      <c r="H405" s="423"/>
      <c r="I405" s="2"/>
      <c r="J405" s="2"/>
    </row>
    <row r="406" spans="1:10" s="208" customFormat="1" ht="15.95" customHeight="1">
      <c r="A406" s="808"/>
      <c r="B406" s="551"/>
      <c r="C406" s="219"/>
      <c r="D406" s="220"/>
      <c r="E406" s="226"/>
      <c r="F406" s="221"/>
      <c r="G406" s="222"/>
      <c r="H406" s="423"/>
      <c r="I406" s="2"/>
      <c r="J406" s="2"/>
    </row>
    <row r="407" spans="1:10" s="208" customFormat="1" ht="15.95" customHeight="1">
      <c r="A407" s="808"/>
      <c r="B407" s="551"/>
      <c r="C407" s="219"/>
      <c r="D407" s="220"/>
      <c r="E407" s="226"/>
      <c r="F407" s="221"/>
      <c r="G407" s="222"/>
      <c r="H407" s="423"/>
      <c r="I407" s="2"/>
      <c r="J407" s="2"/>
    </row>
    <row r="408" spans="1:10" s="208" customFormat="1" ht="15.95" customHeight="1">
      <c r="A408" s="808"/>
      <c r="B408" s="551"/>
      <c r="C408" s="219"/>
      <c r="D408" s="220"/>
      <c r="E408" s="226"/>
      <c r="F408" s="221"/>
      <c r="G408" s="222"/>
      <c r="H408" s="423"/>
      <c r="I408" s="2"/>
      <c r="J408" s="2"/>
    </row>
    <row r="409" spans="1:10" s="208" customFormat="1" ht="15.95" customHeight="1">
      <c r="A409" s="808"/>
      <c r="B409" s="551"/>
      <c r="C409" s="219"/>
      <c r="D409" s="220"/>
      <c r="E409" s="226"/>
      <c r="F409" s="221"/>
      <c r="G409" s="222"/>
      <c r="H409" s="423"/>
      <c r="I409" s="2"/>
      <c r="J409" s="2"/>
    </row>
    <row r="410" spans="1:10" s="208" customFormat="1" ht="15.95" customHeight="1">
      <c r="A410" s="808"/>
      <c r="B410" s="551"/>
      <c r="C410" s="219"/>
      <c r="D410" s="220"/>
      <c r="E410" s="226"/>
      <c r="F410" s="221"/>
      <c r="G410" s="222"/>
      <c r="H410" s="423"/>
      <c r="I410" s="2"/>
      <c r="J410" s="2"/>
    </row>
    <row r="411" spans="1:10" s="208" customFormat="1" ht="15.95" customHeight="1">
      <c r="A411" s="808"/>
      <c r="B411" s="551"/>
      <c r="C411" s="219"/>
      <c r="D411" s="220"/>
      <c r="E411" s="226"/>
      <c r="F411" s="221"/>
      <c r="G411" s="222"/>
      <c r="H411" s="423"/>
      <c r="I411" s="2"/>
      <c r="J411" s="2"/>
    </row>
    <row r="412" spans="1:10" s="208" customFormat="1" ht="15.95" customHeight="1">
      <c r="A412" s="808"/>
      <c r="B412" s="551"/>
      <c r="C412" s="219"/>
      <c r="D412" s="220"/>
      <c r="E412" s="226"/>
      <c r="F412" s="221"/>
      <c r="G412" s="222"/>
      <c r="H412" s="423"/>
      <c r="I412" s="2"/>
      <c r="J412" s="2"/>
    </row>
    <row r="413" spans="1:10" s="208" customFormat="1" ht="15.95" customHeight="1">
      <c r="A413" s="808"/>
      <c r="B413" s="551"/>
      <c r="C413" s="219"/>
      <c r="D413" s="220"/>
      <c r="E413" s="226"/>
      <c r="F413" s="221"/>
      <c r="G413" s="222"/>
      <c r="H413" s="423"/>
      <c r="I413" s="2"/>
      <c r="J413" s="2"/>
    </row>
    <row r="414" spans="1:10" s="208" customFormat="1" ht="15.95" customHeight="1">
      <c r="A414" s="808"/>
      <c r="B414" s="551"/>
      <c r="C414" s="219"/>
      <c r="D414" s="220"/>
      <c r="E414" s="226"/>
      <c r="F414" s="221"/>
      <c r="G414" s="222"/>
      <c r="H414" s="423"/>
      <c r="I414" s="2"/>
      <c r="J414" s="2"/>
    </row>
    <row r="415" spans="1:10" s="208" customFormat="1" ht="15.95" customHeight="1">
      <c r="A415" s="808"/>
      <c r="B415" s="551"/>
      <c r="C415" s="219"/>
      <c r="D415" s="220"/>
      <c r="E415" s="226"/>
      <c r="F415" s="221"/>
      <c r="G415" s="222"/>
      <c r="H415" s="423"/>
      <c r="I415" s="2"/>
      <c r="J415" s="2"/>
    </row>
    <row r="416" spans="1:10" s="208" customFormat="1" ht="15.95" customHeight="1">
      <c r="A416" s="808"/>
      <c r="B416" s="551"/>
      <c r="C416" s="219"/>
      <c r="D416" s="220"/>
      <c r="E416" s="226"/>
      <c r="F416" s="221"/>
      <c r="G416" s="222"/>
      <c r="H416" s="423"/>
      <c r="I416" s="2"/>
      <c r="J416" s="2"/>
    </row>
    <row r="417" spans="1:10" s="208" customFormat="1" ht="15.95" customHeight="1">
      <c r="A417" s="808"/>
      <c r="B417" s="551"/>
      <c r="C417" s="219"/>
      <c r="D417" s="220"/>
      <c r="E417" s="226"/>
      <c r="F417" s="221"/>
      <c r="G417" s="222"/>
      <c r="H417" s="423"/>
      <c r="I417" s="2"/>
      <c r="J417" s="2"/>
    </row>
    <row r="418" spans="1:10" s="208" customFormat="1" ht="15.95" customHeight="1">
      <c r="A418" s="808"/>
      <c r="B418" s="551"/>
      <c r="C418" s="219"/>
      <c r="D418" s="220"/>
      <c r="E418" s="226"/>
      <c r="F418" s="221"/>
      <c r="G418" s="222"/>
      <c r="H418" s="423"/>
      <c r="I418" s="2"/>
      <c r="J418" s="2"/>
    </row>
    <row r="419" spans="1:10" s="208" customFormat="1" ht="15.95" customHeight="1">
      <c r="A419" s="808"/>
      <c r="B419" s="551"/>
      <c r="C419" s="219"/>
      <c r="D419" s="220"/>
      <c r="E419" s="226"/>
      <c r="F419" s="221"/>
      <c r="G419" s="222"/>
      <c r="H419" s="423"/>
      <c r="I419" s="2"/>
      <c r="J419" s="2"/>
    </row>
    <row r="420" spans="1:10" s="208" customFormat="1" ht="15.95" customHeight="1">
      <c r="A420" s="808"/>
      <c r="B420" s="551"/>
      <c r="C420" s="219"/>
      <c r="D420" s="220"/>
      <c r="E420" s="226"/>
      <c r="F420" s="221"/>
      <c r="G420" s="222"/>
      <c r="H420" s="423"/>
      <c r="I420" s="2"/>
      <c r="J420" s="2"/>
    </row>
    <row r="421" spans="1:10" s="208" customFormat="1" ht="15.95" customHeight="1">
      <c r="A421" s="808"/>
      <c r="B421" s="551"/>
      <c r="C421" s="219"/>
      <c r="D421" s="220"/>
      <c r="E421" s="226"/>
      <c r="F421" s="221"/>
      <c r="G421" s="222"/>
      <c r="H421" s="423"/>
      <c r="I421" s="2"/>
      <c r="J421" s="2"/>
    </row>
    <row r="422" spans="1:10" s="208" customFormat="1" ht="15.95" customHeight="1">
      <c r="A422" s="808"/>
      <c r="B422" s="551"/>
      <c r="C422" s="219"/>
      <c r="D422" s="220"/>
      <c r="E422" s="226"/>
      <c r="F422" s="221"/>
      <c r="G422" s="222"/>
      <c r="H422" s="423"/>
      <c r="I422" s="2"/>
      <c r="J422" s="2"/>
    </row>
    <row r="423" spans="1:10" s="208" customFormat="1" ht="15.95" customHeight="1">
      <c r="A423" s="808"/>
      <c r="B423" s="551"/>
      <c r="C423" s="219"/>
      <c r="D423" s="220"/>
      <c r="E423" s="226"/>
      <c r="F423" s="221"/>
      <c r="G423" s="222"/>
      <c r="H423" s="423"/>
      <c r="I423" s="2"/>
      <c r="J423" s="2"/>
    </row>
    <row r="424" spans="1:10" s="208" customFormat="1" ht="15.95" customHeight="1">
      <c r="A424" s="808"/>
      <c r="B424" s="551"/>
      <c r="C424" s="219"/>
      <c r="D424" s="220"/>
      <c r="E424" s="226"/>
      <c r="F424" s="221"/>
      <c r="G424" s="222"/>
      <c r="H424" s="423"/>
      <c r="I424" s="2"/>
      <c r="J424" s="2"/>
    </row>
    <row r="425" spans="1:10" s="208" customFormat="1" ht="15.95" customHeight="1">
      <c r="A425" s="808"/>
      <c r="B425" s="551"/>
      <c r="C425" s="219"/>
      <c r="D425" s="220"/>
      <c r="E425" s="226"/>
      <c r="F425" s="221"/>
      <c r="G425" s="222"/>
      <c r="H425" s="423"/>
      <c r="I425" s="2"/>
      <c r="J425" s="2"/>
    </row>
    <row r="426" spans="1:10" s="208" customFormat="1" ht="15.95" customHeight="1">
      <c r="A426" s="808"/>
      <c r="B426" s="551"/>
      <c r="C426" s="219"/>
      <c r="D426" s="220"/>
      <c r="E426" s="226"/>
      <c r="F426" s="221"/>
      <c r="G426" s="222"/>
      <c r="H426" s="423"/>
      <c r="I426" s="2"/>
      <c r="J426" s="2"/>
    </row>
    <row r="427" spans="1:10" s="208" customFormat="1" ht="15.95" customHeight="1">
      <c r="A427" s="808"/>
      <c r="B427" s="551"/>
      <c r="C427" s="219"/>
      <c r="D427" s="220"/>
      <c r="E427" s="226"/>
      <c r="F427" s="221"/>
      <c r="G427" s="222"/>
      <c r="H427" s="423"/>
      <c r="I427" s="2"/>
      <c r="J427" s="2"/>
    </row>
    <row r="428" spans="1:10" s="208" customFormat="1" ht="15.95" customHeight="1">
      <c r="A428" s="808"/>
      <c r="B428" s="551"/>
      <c r="C428" s="219"/>
      <c r="D428" s="220"/>
      <c r="E428" s="226"/>
      <c r="F428" s="221"/>
      <c r="G428" s="222"/>
      <c r="H428" s="423"/>
      <c r="I428" s="2"/>
      <c r="J428" s="2"/>
    </row>
    <row r="429" spans="1:10" s="208" customFormat="1" ht="15.95" customHeight="1">
      <c r="A429" s="808"/>
      <c r="B429" s="551"/>
      <c r="C429" s="219"/>
      <c r="D429" s="220"/>
      <c r="E429" s="226"/>
      <c r="F429" s="221"/>
      <c r="G429" s="222"/>
      <c r="H429" s="423"/>
      <c r="I429" s="2"/>
      <c r="J429" s="2"/>
    </row>
    <row r="430" spans="1:10" s="208" customFormat="1" ht="15.95" customHeight="1">
      <c r="A430" s="808"/>
      <c r="B430" s="551"/>
      <c r="C430" s="219"/>
      <c r="D430" s="220"/>
      <c r="E430" s="226"/>
      <c r="F430" s="221"/>
      <c r="G430" s="222"/>
      <c r="H430" s="423"/>
      <c r="I430" s="2"/>
      <c r="J430" s="2"/>
    </row>
    <row r="431" spans="1:10" s="208" customFormat="1" ht="15.95" customHeight="1">
      <c r="A431" s="808"/>
      <c r="B431" s="551"/>
      <c r="C431" s="219"/>
      <c r="D431" s="220"/>
      <c r="E431" s="226"/>
      <c r="F431" s="221"/>
      <c r="G431" s="222"/>
      <c r="H431" s="423"/>
      <c r="I431" s="2"/>
      <c r="J431" s="2"/>
    </row>
    <row r="432" spans="1:10" s="208" customFormat="1" ht="15.95" customHeight="1">
      <c r="A432" s="808"/>
      <c r="B432" s="551"/>
      <c r="C432" s="219"/>
      <c r="D432" s="220"/>
      <c r="E432" s="226"/>
      <c r="F432" s="221"/>
      <c r="G432" s="222"/>
      <c r="H432" s="423"/>
      <c r="I432" s="2"/>
      <c r="J432" s="2"/>
    </row>
    <row r="433" spans="1:10" s="208" customFormat="1" ht="15.95" customHeight="1">
      <c r="A433" s="808"/>
      <c r="B433" s="551"/>
      <c r="C433" s="219"/>
      <c r="D433" s="220"/>
      <c r="E433" s="226"/>
      <c r="F433" s="221"/>
      <c r="G433" s="222"/>
      <c r="H433" s="423"/>
      <c r="I433" s="2"/>
      <c r="J433" s="2"/>
    </row>
    <row r="434" spans="1:10" s="208" customFormat="1" ht="15.95" customHeight="1">
      <c r="A434" s="808"/>
      <c r="B434" s="551"/>
      <c r="C434" s="219"/>
      <c r="D434" s="220"/>
      <c r="E434" s="226"/>
      <c r="F434" s="221"/>
      <c r="G434" s="222"/>
      <c r="H434" s="423"/>
      <c r="I434" s="2"/>
      <c r="J434" s="2"/>
    </row>
    <row r="435" spans="1:10" s="208" customFormat="1" ht="15.95" customHeight="1">
      <c r="A435" s="808"/>
      <c r="B435" s="551"/>
      <c r="C435" s="219"/>
      <c r="D435" s="220"/>
      <c r="E435" s="226"/>
      <c r="F435" s="221"/>
      <c r="G435" s="222"/>
      <c r="H435" s="423"/>
      <c r="I435" s="2"/>
      <c r="J435" s="2"/>
    </row>
    <row r="436" spans="1:10" s="208" customFormat="1" ht="15.95" customHeight="1">
      <c r="A436" s="808"/>
      <c r="B436" s="551"/>
      <c r="C436" s="219"/>
      <c r="D436" s="220"/>
      <c r="E436" s="226"/>
      <c r="F436" s="221"/>
      <c r="G436" s="222"/>
      <c r="H436" s="423"/>
      <c r="I436" s="2"/>
      <c r="J436" s="2"/>
    </row>
    <row r="437" spans="1:10" s="208" customFormat="1" ht="15.95" customHeight="1">
      <c r="A437" s="808"/>
      <c r="B437" s="551"/>
      <c r="C437" s="219"/>
      <c r="D437" s="220"/>
      <c r="E437" s="226"/>
      <c r="F437" s="221"/>
      <c r="G437" s="222"/>
      <c r="H437" s="423"/>
      <c r="I437" s="2"/>
      <c r="J437" s="2"/>
    </row>
    <row r="438" spans="1:10" s="208" customFormat="1" ht="15.95" customHeight="1">
      <c r="A438" s="808"/>
      <c r="B438" s="551"/>
      <c r="C438" s="219"/>
      <c r="D438" s="220"/>
      <c r="E438" s="226"/>
      <c r="F438" s="221"/>
      <c r="G438" s="222"/>
      <c r="H438" s="423"/>
      <c r="I438" s="2"/>
      <c r="J438" s="2"/>
    </row>
    <row r="439" spans="1:10" s="208" customFormat="1" ht="15.95" customHeight="1">
      <c r="A439" s="808"/>
      <c r="B439" s="551"/>
      <c r="C439" s="219"/>
      <c r="D439" s="220"/>
      <c r="E439" s="226"/>
      <c r="F439" s="221"/>
      <c r="G439" s="222"/>
      <c r="H439" s="423"/>
      <c r="I439" s="2"/>
      <c r="J439" s="2"/>
    </row>
    <row r="440" spans="1:10" s="208" customFormat="1" ht="15.95" customHeight="1">
      <c r="A440" s="808"/>
      <c r="B440" s="551"/>
      <c r="C440" s="219"/>
      <c r="D440" s="220"/>
      <c r="E440" s="226"/>
      <c r="F440" s="221"/>
      <c r="G440" s="222"/>
      <c r="H440" s="423"/>
      <c r="I440" s="2"/>
      <c r="J440" s="2"/>
    </row>
    <row r="441" spans="1:10" s="208" customFormat="1" ht="15.95" customHeight="1">
      <c r="A441" s="808"/>
      <c r="B441" s="551"/>
      <c r="C441" s="219"/>
      <c r="D441" s="220"/>
      <c r="E441" s="226"/>
      <c r="F441" s="221"/>
      <c r="G441" s="222"/>
      <c r="H441" s="423"/>
      <c r="I441" s="2"/>
      <c r="J441" s="2"/>
    </row>
    <row r="442" spans="1:10" s="208" customFormat="1" ht="15.95" customHeight="1">
      <c r="A442" s="808"/>
      <c r="B442" s="551"/>
      <c r="C442" s="219"/>
      <c r="D442" s="220"/>
      <c r="E442" s="226"/>
      <c r="F442" s="221"/>
      <c r="G442" s="222"/>
      <c r="H442" s="423"/>
      <c r="I442" s="2"/>
      <c r="J442" s="2"/>
    </row>
    <row r="443" spans="1:10" s="208" customFormat="1" ht="15.95" customHeight="1">
      <c r="A443" s="808"/>
      <c r="B443" s="551"/>
      <c r="C443" s="219"/>
      <c r="D443" s="220"/>
      <c r="E443" s="226"/>
      <c r="F443" s="221"/>
      <c r="G443" s="222"/>
      <c r="H443" s="423"/>
      <c r="I443" s="2"/>
      <c r="J443" s="2"/>
    </row>
    <row r="444" spans="1:10" s="208" customFormat="1" ht="15.95" customHeight="1">
      <c r="A444" s="808"/>
      <c r="B444" s="551"/>
      <c r="C444" s="219"/>
      <c r="D444" s="220"/>
      <c r="E444" s="226"/>
      <c r="F444" s="221"/>
      <c r="G444" s="222"/>
      <c r="H444" s="423"/>
      <c r="I444" s="2"/>
      <c r="J444" s="2"/>
    </row>
    <row r="445" spans="1:10" s="208" customFormat="1" ht="15.95" customHeight="1">
      <c r="A445" s="808"/>
      <c r="B445" s="551"/>
      <c r="C445" s="219"/>
      <c r="D445" s="220"/>
      <c r="E445" s="226"/>
      <c r="F445" s="221"/>
      <c r="G445" s="222"/>
      <c r="H445" s="423"/>
      <c r="I445" s="2"/>
      <c r="J445" s="2"/>
    </row>
    <row r="446" spans="1:10" s="208" customFormat="1" ht="15.95" customHeight="1">
      <c r="A446" s="808"/>
      <c r="B446" s="551"/>
      <c r="C446" s="219"/>
      <c r="D446" s="220"/>
      <c r="E446" s="226"/>
      <c r="F446" s="221"/>
      <c r="G446" s="222"/>
      <c r="H446" s="423"/>
      <c r="I446" s="2"/>
      <c r="J446" s="2"/>
    </row>
    <row r="447" spans="1:10" s="208" customFormat="1" ht="15.95" customHeight="1">
      <c r="A447" s="808"/>
      <c r="B447" s="551"/>
      <c r="C447" s="219"/>
      <c r="D447" s="220"/>
      <c r="E447" s="226"/>
      <c r="F447" s="221"/>
      <c r="G447" s="222"/>
      <c r="H447" s="423"/>
      <c r="I447" s="2"/>
      <c r="J447" s="2"/>
    </row>
    <row r="448" spans="1:10" s="208" customFormat="1" ht="15.95" customHeight="1">
      <c r="A448" s="808"/>
      <c r="B448" s="551"/>
      <c r="C448" s="219"/>
      <c r="D448" s="220"/>
      <c r="E448" s="226"/>
      <c r="F448" s="221"/>
      <c r="G448" s="222"/>
      <c r="H448" s="423"/>
      <c r="I448" s="2"/>
      <c r="J448" s="2"/>
    </row>
    <row r="449" spans="1:10" s="208" customFormat="1" ht="15.95" customHeight="1">
      <c r="A449" s="808"/>
      <c r="B449" s="551"/>
      <c r="C449" s="219"/>
      <c r="D449" s="220"/>
      <c r="E449" s="226"/>
      <c r="F449" s="221"/>
      <c r="G449" s="222"/>
      <c r="H449" s="423"/>
      <c r="I449" s="2"/>
      <c r="J449" s="2"/>
    </row>
    <row r="450" spans="1:10" s="208" customFormat="1" ht="15.95" customHeight="1">
      <c r="A450" s="808"/>
      <c r="B450" s="551"/>
      <c r="C450" s="219"/>
      <c r="D450" s="220"/>
      <c r="E450" s="226"/>
      <c r="F450" s="221"/>
      <c r="G450" s="222"/>
      <c r="H450" s="423"/>
      <c r="I450" s="2"/>
      <c r="J450" s="2"/>
    </row>
    <row r="451" spans="1:10" s="208" customFormat="1" ht="15.95" customHeight="1">
      <c r="A451" s="808"/>
      <c r="B451" s="551"/>
      <c r="C451" s="219"/>
      <c r="D451" s="220"/>
      <c r="E451" s="226"/>
      <c r="F451" s="221"/>
      <c r="G451" s="222"/>
      <c r="H451" s="423"/>
      <c r="I451" s="2"/>
      <c r="J451" s="2"/>
    </row>
    <row r="452" spans="1:10" s="208" customFormat="1" ht="15.95" customHeight="1">
      <c r="A452" s="808"/>
      <c r="B452" s="551"/>
      <c r="C452" s="219"/>
      <c r="D452" s="220"/>
      <c r="E452" s="226"/>
      <c r="F452" s="221"/>
      <c r="G452" s="222"/>
      <c r="H452" s="423"/>
      <c r="I452" s="2"/>
      <c r="J452" s="2"/>
    </row>
    <row r="453" spans="1:10" s="208" customFormat="1" ht="15.95" customHeight="1">
      <c r="A453" s="808"/>
      <c r="B453" s="551"/>
      <c r="C453" s="219"/>
      <c r="D453" s="220"/>
      <c r="E453" s="226"/>
      <c r="F453" s="221"/>
      <c r="G453" s="222"/>
      <c r="H453" s="423"/>
      <c r="I453" s="2"/>
      <c r="J453" s="2"/>
    </row>
    <row r="454" spans="1:10" s="208" customFormat="1" ht="15.95" customHeight="1">
      <c r="A454" s="808"/>
      <c r="B454" s="551"/>
      <c r="C454" s="219"/>
      <c r="D454" s="220"/>
      <c r="E454" s="226"/>
      <c r="F454" s="221"/>
      <c r="G454" s="222"/>
      <c r="H454" s="423"/>
      <c r="I454" s="2"/>
      <c r="J454" s="2"/>
    </row>
    <row r="455" spans="1:10" s="208" customFormat="1" ht="15.95" customHeight="1">
      <c r="A455" s="808"/>
      <c r="B455" s="551"/>
      <c r="C455" s="219"/>
      <c r="D455" s="220"/>
      <c r="E455" s="226"/>
      <c r="F455" s="221"/>
      <c r="G455" s="222"/>
      <c r="H455" s="423"/>
      <c r="I455" s="2"/>
      <c r="J455" s="2"/>
    </row>
    <row r="456" spans="1:10" s="208" customFormat="1" ht="15.95" customHeight="1">
      <c r="A456" s="808"/>
      <c r="B456" s="551"/>
      <c r="C456" s="219"/>
      <c r="D456" s="220"/>
      <c r="E456" s="226"/>
      <c r="F456" s="221"/>
      <c r="G456" s="222"/>
      <c r="H456" s="423"/>
      <c r="I456" s="2"/>
      <c r="J456" s="2"/>
    </row>
    <row r="457" spans="1:10" s="208" customFormat="1" ht="15.95" customHeight="1">
      <c r="A457" s="808"/>
      <c r="B457" s="551"/>
      <c r="C457" s="219"/>
      <c r="D457" s="220"/>
      <c r="E457" s="226"/>
      <c r="F457" s="221"/>
      <c r="G457" s="222"/>
      <c r="H457" s="423"/>
      <c r="I457" s="2"/>
      <c r="J457" s="2"/>
    </row>
    <row r="458" spans="1:10" s="208" customFormat="1" ht="15.95" customHeight="1">
      <c r="A458" s="808"/>
      <c r="B458" s="551"/>
      <c r="C458" s="219"/>
      <c r="D458" s="220"/>
      <c r="E458" s="226"/>
      <c r="F458" s="221"/>
      <c r="G458" s="222"/>
      <c r="H458" s="423"/>
      <c r="I458" s="2"/>
      <c r="J458" s="2"/>
    </row>
    <row r="459" spans="1:10" s="208" customFormat="1" ht="15.95" customHeight="1">
      <c r="A459" s="808"/>
      <c r="B459" s="551"/>
      <c r="C459" s="219"/>
      <c r="D459" s="220"/>
      <c r="E459" s="226"/>
      <c r="F459" s="221"/>
      <c r="G459" s="222"/>
      <c r="H459" s="423"/>
      <c r="I459" s="2"/>
      <c r="J459" s="2"/>
    </row>
    <row r="460" spans="1:10" s="208" customFormat="1" ht="15.95" customHeight="1">
      <c r="A460" s="808"/>
      <c r="B460" s="551"/>
      <c r="C460" s="219"/>
      <c r="D460" s="220"/>
      <c r="E460" s="226"/>
      <c r="F460" s="221"/>
      <c r="G460" s="222"/>
      <c r="H460" s="423"/>
      <c r="I460" s="2"/>
      <c r="J460" s="2"/>
    </row>
    <row r="461" spans="1:10" s="208" customFormat="1" ht="15.95" customHeight="1">
      <c r="A461" s="808"/>
      <c r="B461" s="551"/>
      <c r="C461" s="219"/>
      <c r="D461" s="220"/>
      <c r="E461" s="226"/>
      <c r="F461" s="221"/>
      <c r="G461" s="222"/>
      <c r="H461" s="423"/>
      <c r="I461" s="2"/>
      <c r="J461" s="2"/>
    </row>
    <row r="462" spans="1:10" s="208" customFormat="1" ht="15.95" customHeight="1">
      <c r="A462" s="808"/>
      <c r="B462" s="551"/>
      <c r="C462" s="219"/>
      <c r="D462" s="220"/>
      <c r="E462" s="226"/>
      <c r="F462" s="221"/>
      <c r="G462" s="222"/>
      <c r="H462" s="423"/>
      <c r="I462" s="2"/>
      <c r="J462" s="2"/>
    </row>
    <row r="463" spans="1:10" s="208" customFormat="1" ht="15.95" customHeight="1">
      <c r="A463" s="808"/>
      <c r="B463" s="551"/>
      <c r="C463" s="219"/>
      <c r="D463" s="220"/>
      <c r="E463" s="226"/>
      <c r="F463" s="221"/>
      <c r="G463" s="222"/>
      <c r="H463" s="423"/>
      <c r="I463" s="2"/>
      <c r="J463" s="2"/>
    </row>
    <row r="464" spans="1:10" s="208" customFormat="1" ht="15.95" customHeight="1">
      <c r="A464" s="808"/>
      <c r="B464" s="551"/>
      <c r="C464" s="219"/>
      <c r="D464" s="220"/>
      <c r="E464" s="226"/>
      <c r="F464" s="221"/>
      <c r="G464" s="222"/>
      <c r="H464" s="423"/>
      <c r="I464" s="2"/>
      <c r="J464" s="2"/>
    </row>
    <row r="465" spans="1:10" s="208" customFormat="1" ht="15.95" customHeight="1">
      <c r="A465" s="808"/>
      <c r="B465" s="551"/>
      <c r="C465" s="219"/>
      <c r="D465" s="220"/>
      <c r="E465" s="226"/>
      <c r="F465" s="221"/>
      <c r="G465" s="222"/>
      <c r="H465" s="423"/>
      <c r="I465" s="2"/>
      <c r="J465" s="2"/>
    </row>
    <row r="466" spans="1:10" s="208" customFormat="1" ht="15.95" customHeight="1">
      <c r="A466" s="808"/>
      <c r="B466" s="551"/>
      <c r="C466" s="219"/>
      <c r="D466" s="220"/>
      <c r="E466" s="226"/>
      <c r="F466" s="221"/>
      <c r="G466" s="222"/>
      <c r="H466" s="423"/>
      <c r="I466" s="2"/>
      <c r="J466" s="2"/>
    </row>
    <row r="467" spans="1:10" s="208" customFormat="1" ht="15.95" customHeight="1">
      <c r="A467" s="808"/>
      <c r="B467" s="551"/>
      <c r="C467" s="219"/>
      <c r="D467" s="220"/>
      <c r="E467" s="226"/>
      <c r="F467" s="221"/>
      <c r="G467" s="222"/>
      <c r="H467" s="423"/>
      <c r="I467" s="2"/>
      <c r="J467" s="2"/>
    </row>
    <row r="468" spans="1:10" s="208" customFormat="1" ht="15.95" customHeight="1">
      <c r="A468" s="808"/>
      <c r="B468" s="551"/>
      <c r="C468" s="219"/>
      <c r="D468" s="220"/>
      <c r="E468" s="226"/>
      <c r="F468" s="221"/>
      <c r="G468" s="222"/>
      <c r="H468" s="423"/>
      <c r="I468" s="2"/>
      <c r="J468" s="2"/>
    </row>
    <row r="469" spans="1:10" s="208" customFormat="1" ht="15.95" customHeight="1">
      <c r="A469" s="808"/>
      <c r="B469" s="551"/>
      <c r="C469" s="219"/>
      <c r="D469" s="220"/>
      <c r="E469" s="226"/>
      <c r="F469" s="221"/>
      <c r="G469" s="222"/>
      <c r="H469" s="423"/>
      <c r="I469" s="2"/>
      <c r="J469" s="2"/>
    </row>
    <row r="470" spans="1:10" s="208" customFormat="1" ht="15.95" customHeight="1">
      <c r="A470" s="808"/>
      <c r="B470" s="551"/>
      <c r="C470" s="219"/>
      <c r="D470" s="220"/>
      <c r="E470" s="226"/>
      <c r="F470" s="221"/>
      <c r="G470" s="222"/>
      <c r="H470" s="423"/>
      <c r="I470" s="2"/>
      <c r="J470" s="2"/>
    </row>
    <row r="471" spans="1:10" s="208" customFormat="1" ht="15.95" customHeight="1">
      <c r="A471" s="808"/>
      <c r="B471" s="551"/>
      <c r="C471" s="219"/>
      <c r="D471" s="220"/>
      <c r="E471" s="226"/>
      <c r="F471" s="221"/>
      <c r="G471" s="222"/>
      <c r="H471" s="423"/>
      <c r="I471" s="2"/>
      <c r="J471" s="2"/>
    </row>
    <row r="472" spans="1:10" s="208" customFormat="1" ht="15.95" customHeight="1">
      <c r="A472" s="808"/>
      <c r="B472" s="551"/>
      <c r="C472" s="219"/>
      <c r="D472" s="220"/>
      <c r="E472" s="226"/>
      <c r="F472" s="221"/>
      <c r="G472" s="222"/>
      <c r="H472" s="423"/>
      <c r="I472" s="2"/>
      <c r="J472" s="2"/>
    </row>
    <row r="473" spans="1:10" s="208" customFormat="1" ht="15.95" customHeight="1">
      <c r="A473" s="808"/>
      <c r="B473" s="551"/>
      <c r="C473" s="219"/>
      <c r="D473" s="220"/>
      <c r="E473" s="226"/>
      <c r="F473" s="221"/>
      <c r="G473" s="222"/>
      <c r="H473" s="423"/>
      <c r="I473" s="2"/>
      <c r="J473" s="2"/>
    </row>
    <row r="474" spans="1:10" s="208" customFormat="1" ht="15.95" customHeight="1">
      <c r="A474" s="808"/>
      <c r="B474" s="551"/>
      <c r="C474" s="219"/>
      <c r="D474" s="220"/>
      <c r="E474" s="226"/>
      <c r="F474" s="221"/>
      <c r="G474" s="222"/>
      <c r="H474" s="423"/>
      <c r="I474" s="2"/>
      <c r="J474" s="2"/>
    </row>
    <row r="475" spans="1:10" s="208" customFormat="1" ht="15.95" customHeight="1">
      <c r="A475" s="808"/>
      <c r="B475" s="551"/>
      <c r="C475" s="219"/>
      <c r="D475" s="220"/>
      <c r="E475" s="226"/>
      <c r="F475" s="221"/>
      <c r="G475" s="222"/>
      <c r="H475" s="423"/>
      <c r="I475" s="2"/>
      <c r="J475" s="2"/>
    </row>
    <row r="476" spans="1:10" s="208" customFormat="1" ht="15.95" customHeight="1">
      <c r="A476" s="808"/>
      <c r="B476" s="551"/>
      <c r="C476" s="219"/>
      <c r="D476" s="220"/>
      <c r="E476" s="226"/>
      <c r="F476" s="221"/>
      <c r="G476" s="222"/>
      <c r="H476" s="423"/>
      <c r="I476" s="2"/>
      <c r="J476" s="2"/>
    </row>
    <row r="477" spans="1:10" s="208" customFormat="1" ht="15.95" customHeight="1">
      <c r="A477" s="808"/>
      <c r="B477" s="551"/>
      <c r="C477" s="219"/>
      <c r="D477" s="220"/>
      <c r="E477" s="226"/>
      <c r="F477" s="221"/>
      <c r="G477" s="222"/>
      <c r="H477" s="423"/>
      <c r="I477" s="2"/>
      <c r="J477" s="2"/>
    </row>
    <row r="478" spans="1:10" s="208" customFormat="1" ht="15.95" customHeight="1">
      <c r="A478" s="808"/>
      <c r="B478" s="551"/>
      <c r="C478" s="219"/>
      <c r="D478" s="220"/>
      <c r="E478" s="226"/>
      <c r="F478" s="221"/>
      <c r="G478" s="222"/>
      <c r="H478" s="423"/>
      <c r="I478" s="2"/>
      <c r="J478" s="2"/>
    </row>
    <row r="479" spans="1:10" s="208" customFormat="1" ht="15.95" customHeight="1">
      <c r="A479" s="808"/>
      <c r="B479" s="551"/>
      <c r="C479" s="219"/>
      <c r="D479" s="220"/>
      <c r="E479" s="226"/>
      <c r="F479" s="221"/>
      <c r="G479" s="222"/>
      <c r="H479" s="423"/>
      <c r="I479" s="2"/>
      <c r="J479" s="2"/>
    </row>
    <row r="480" spans="1:10" s="208" customFormat="1" ht="15.95" customHeight="1">
      <c r="A480" s="808"/>
      <c r="B480" s="551"/>
      <c r="C480" s="219"/>
      <c r="D480" s="220"/>
      <c r="E480" s="226"/>
      <c r="F480" s="221"/>
      <c r="G480" s="222"/>
      <c r="H480" s="423"/>
      <c r="I480" s="2"/>
      <c r="J480" s="2"/>
    </row>
    <row r="481" spans="1:10" s="208" customFormat="1" ht="15.95" customHeight="1">
      <c r="A481" s="808"/>
      <c r="B481" s="551"/>
      <c r="C481" s="219"/>
      <c r="D481" s="220"/>
      <c r="E481" s="226"/>
      <c r="F481" s="221"/>
      <c r="G481" s="222"/>
      <c r="H481" s="423"/>
      <c r="I481" s="2"/>
      <c r="J481" s="2"/>
    </row>
    <row r="482" spans="1:10" s="208" customFormat="1" ht="15.95" customHeight="1">
      <c r="A482" s="808"/>
      <c r="B482" s="551"/>
      <c r="C482" s="219"/>
      <c r="D482" s="220"/>
      <c r="E482" s="226"/>
      <c r="F482" s="221"/>
      <c r="G482" s="222"/>
      <c r="H482" s="423"/>
      <c r="I482" s="2"/>
      <c r="J482" s="2"/>
    </row>
    <row r="483" spans="1:10" s="208" customFormat="1" ht="15.95" customHeight="1">
      <c r="A483" s="808"/>
      <c r="B483" s="551"/>
      <c r="C483" s="219"/>
      <c r="D483" s="220"/>
      <c r="E483" s="226"/>
      <c r="F483" s="221"/>
      <c r="G483" s="222"/>
      <c r="H483" s="423"/>
      <c r="I483" s="2"/>
      <c r="J483" s="2"/>
    </row>
    <row r="484" spans="1:10" s="208" customFormat="1" ht="15.95" customHeight="1">
      <c r="A484" s="808"/>
      <c r="B484" s="551"/>
      <c r="C484" s="219"/>
      <c r="D484" s="220"/>
      <c r="E484" s="226"/>
      <c r="F484" s="221"/>
      <c r="G484" s="222"/>
      <c r="H484" s="423"/>
      <c r="I484" s="2"/>
      <c r="J484" s="2"/>
    </row>
    <row r="485" spans="1:10" s="208" customFormat="1" ht="15.95" customHeight="1">
      <c r="A485" s="808"/>
      <c r="B485" s="551"/>
      <c r="C485" s="219"/>
      <c r="D485" s="220"/>
      <c r="E485" s="226"/>
      <c r="F485" s="221"/>
      <c r="G485" s="222"/>
      <c r="H485" s="423"/>
      <c r="I485" s="2"/>
      <c r="J485" s="2"/>
    </row>
    <row r="486" spans="1:10" s="208" customFormat="1" ht="15.95" customHeight="1">
      <c r="A486" s="808"/>
      <c r="B486" s="551"/>
      <c r="C486" s="219"/>
      <c r="D486" s="220"/>
      <c r="E486" s="226"/>
      <c r="F486" s="221"/>
      <c r="G486" s="222"/>
      <c r="H486" s="423"/>
      <c r="I486" s="2"/>
      <c r="J486" s="2"/>
    </row>
    <row r="487" spans="1:10" s="208" customFormat="1" ht="15.95" customHeight="1">
      <c r="A487" s="808"/>
      <c r="B487" s="551"/>
      <c r="C487" s="219"/>
      <c r="D487" s="220"/>
      <c r="E487" s="226"/>
      <c r="F487" s="221"/>
      <c r="G487" s="222"/>
      <c r="H487" s="423"/>
      <c r="I487" s="2"/>
      <c r="J487" s="2"/>
    </row>
    <row r="488" spans="1:10" s="208" customFormat="1" ht="15.95" customHeight="1">
      <c r="A488" s="808"/>
      <c r="B488" s="551"/>
      <c r="C488" s="219"/>
      <c r="D488" s="220"/>
      <c r="E488" s="226"/>
      <c r="F488" s="221"/>
      <c r="G488" s="222"/>
      <c r="H488" s="423"/>
      <c r="I488" s="2"/>
      <c r="J488" s="2"/>
    </row>
    <row r="489" spans="1:10" s="208" customFormat="1" ht="15.95" customHeight="1">
      <c r="A489" s="808"/>
      <c r="B489" s="551"/>
      <c r="C489" s="219"/>
      <c r="D489" s="220"/>
      <c r="E489" s="226"/>
      <c r="F489" s="221"/>
      <c r="G489" s="222"/>
      <c r="H489" s="423"/>
      <c r="I489" s="2"/>
      <c r="J489" s="2"/>
    </row>
    <row r="490" spans="1:10" s="208" customFormat="1" ht="15.95" customHeight="1">
      <c r="A490" s="808"/>
      <c r="B490" s="551"/>
      <c r="C490" s="219"/>
      <c r="D490" s="220"/>
      <c r="E490" s="226"/>
      <c r="F490" s="221"/>
      <c r="G490" s="222"/>
      <c r="H490" s="423"/>
      <c r="I490" s="2"/>
      <c r="J490" s="2"/>
    </row>
    <row r="491" spans="1:10" s="208" customFormat="1" ht="15.95" customHeight="1">
      <c r="A491" s="808"/>
      <c r="B491" s="551"/>
      <c r="C491" s="219"/>
      <c r="D491" s="220"/>
      <c r="E491" s="226"/>
      <c r="F491" s="221"/>
      <c r="G491" s="222"/>
      <c r="H491" s="423"/>
      <c r="I491" s="2"/>
      <c r="J491" s="2"/>
    </row>
    <row r="492" spans="1:10" s="208" customFormat="1" ht="15.95" customHeight="1">
      <c r="A492" s="808"/>
      <c r="B492" s="551"/>
      <c r="C492" s="219"/>
      <c r="D492" s="220"/>
      <c r="E492" s="226"/>
      <c r="F492" s="221"/>
      <c r="G492" s="222"/>
      <c r="H492" s="423"/>
      <c r="I492" s="2"/>
      <c r="J492" s="2"/>
    </row>
    <row r="493" spans="1:10" s="208" customFormat="1" ht="15.95" customHeight="1">
      <c r="A493" s="808"/>
      <c r="B493" s="551"/>
      <c r="C493" s="219"/>
      <c r="D493" s="220"/>
      <c r="E493" s="226"/>
      <c r="F493" s="221"/>
      <c r="G493" s="222"/>
      <c r="H493" s="423"/>
      <c r="I493" s="2"/>
      <c r="J493" s="2"/>
    </row>
    <row r="494" spans="1:10" s="208" customFormat="1" ht="15.95" customHeight="1">
      <c r="A494" s="808"/>
      <c r="B494" s="551"/>
      <c r="C494" s="219"/>
      <c r="D494" s="220"/>
      <c r="E494" s="226"/>
      <c r="F494" s="221"/>
      <c r="G494" s="222"/>
      <c r="H494" s="423"/>
      <c r="I494" s="2"/>
      <c r="J494" s="2"/>
    </row>
    <row r="495" spans="1:10" s="208" customFormat="1" ht="15.95" customHeight="1">
      <c r="A495" s="808"/>
      <c r="B495" s="551"/>
      <c r="C495" s="219"/>
      <c r="D495" s="220"/>
      <c r="E495" s="226"/>
      <c r="F495" s="221"/>
      <c r="G495" s="222"/>
      <c r="H495" s="423"/>
      <c r="I495" s="2"/>
      <c r="J495" s="2"/>
    </row>
    <row r="496" spans="1:10" s="208" customFormat="1" ht="15.95" customHeight="1">
      <c r="A496" s="808"/>
      <c r="B496" s="551"/>
      <c r="C496" s="219"/>
      <c r="D496" s="220"/>
      <c r="E496" s="226"/>
      <c r="F496" s="221"/>
      <c r="G496" s="222"/>
      <c r="H496" s="423"/>
      <c r="I496" s="2"/>
      <c r="J496" s="2"/>
    </row>
    <row r="497" spans="1:10" s="208" customFormat="1" ht="15.95" customHeight="1">
      <c r="A497" s="808"/>
      <c r="B497" s="551"/>
      <c r="C497" s="219"/>
      <c r="D497" s="220"/>
      <c r="E497" s="226"/>
      <c r="F497" s="221"/>
      <c r="G497" s="222"/>
      <c r="H497" s="423"/>
      <c r="I497" s="2"/>
      <c r="J497" s="2"/>
    </row>
    <row r="498" spans="1:10" s="208" customFormat="1" ht="15.95" customHeight="1">
      <c r="A498" s="808"/>
      <c r="B498" s="551"/>
      <c r="C498" s="219"/>
      <c r="D498" s="220"/>
      <c r="E498" s="226"/>
      <c r="F498" s="221"/>
      <c r="G498" s="222"/>
      <c r="H498" s="423"/>
      <c r="I498" s="2"/>
      <c r="J498" s="2"/>
    </row>
    <row r="499" spans="1:10" s="208" customFormat="1" ht="15.95" customHeight="1">
      <c r="A499" s="808"/>
      <c r="B499" s="551"/>
      <c r="C499" s="219"/>
      <c r="D499" s="220"/>
      <c r="E499" s="226"/>
      <c r="F499" s="221"/>
      <c r="G499" s="222"/>
      <c r="H499" s="423"/>
      <c r="I499" s="2"/>
      <c r="J499" s="2"/>
    </row>
    <row r="500" spans="1:10" s="208" customFormat="1" ht="15.95" customHeight="1">
      <c r="A500" s="808"/>
      <c r="B500" s="551"/>
      <c r="C500" s="219"/>
      <c r="D500" s="220"/>
      <c r="E500" s="226"/>
      <c r="F500" s="221"/>
      <c r="G500" s="222"/>
      <c r="H500" s="423"/>
      <c r="I500" s="2"/>
      <c r="J500" s="2"/>
    </row>
    <row r="501" spans="1:10" s="208" customFormat="1" ht="15.95" customHeight="1">
      <c r="A501" s="808"/>
      <c r="B501" s="551"/>
      <c r="C501" s="219"/>
      <c r="D501" s="220"/>
      <c r="E501" s="226"/>
      <c r="F501" s="221"/>
      <c r="G501" s="222"/>
      <c r="H501" s="423"/>
      <c r="I501" s="2"/>
      <c r="J501" s="2"/>
    </row>
    <row r="502" spans="1:10" s="208" customFormat="1" ht="15.95" customHeight="1">
      <c r="A502" s="808"/>
      <c r="B502" s="551"/>
      <c r="C502" s="219"/>
      <c r="D502" s="220"/>
      <c r="E502" s="226"/>
      <c r="F502" s="221"/>
      <c r="G502" s="222"/>
      <c r="H502" s="423"/>
      <c r="I502" s="2"/>
      <c r="J502" s="2"/>
    </row>
    <row r="503" spans="1:10" s="208" customFormat="1" ht="15.95" customHeight="1">
      <c r="A503" s="808"/>
      <c r="B503" s="551"/>
      <c r="C503" s="219"/>
      <c r="D503" s="220"/>
      <c r="E503" s="226"/>
      <c r="F503" s="221"/>
      <c r="G503" s="222"/>
      <c r="H503" s="423"/>
      <c r="I503" s="2"/>
      <c r="J503" s="2"/>
    </row>
    <row r="504" spans="1:10" s="208" customFormat="1" ht="15.95" customHeight="1">
      <c r="A504" s="808"/>
      <c r="B504" s="551"/>
      <c r="C504" s="219"/>
      <c r="D504" s="220"/>
      <c r="E504" s="226"/>
      <c r="F504" s="221"/>
      <c r="G504" s="222"/>
      <c r="H504" s="423"/>
      <c r="I504" s="2"/>
      <c r="J504" s="2"/>
    </row>
    <row r="505" spans="1:10" s="208" customFormat="1" ht="15.95" customHeight="1">
      <c r="A505" s="808"/>
      <c r="B505" s="551"/>
      <c r="C505" s="219"/>
      <c r="D505" s="220"/>
      <c r="E505" s="226"/>
      <c r="F505" s="221"/>
      <c r="G505" s="222"/>
      <c r="H505" s="423"/>
      <c r="I505" s="2"/>
      <c r="J505" s="2"/>
    </row>
    <row r="506" spans="1:10" s="208" customFormat="1" ht="15.95" customHeight="1">
      <c r="A506" s="808"/>
      <c r="B506" s="551"/>
      <c r="C506" s="219"/>
      <c r="D506" s="220"/>
      <c r="E506" s="226"/>
      <c r="F506" s="221"/>
      <c r="G506" s="222"/>
      <c r="H506" s="423"/>
      <c r="I506" s="2"/>
      <c r="J506" s="2"/>
    </row>
    <row r="507" spans="1:10" s="208" customFormat="1" ht="15.95" customHeight="1">
      <c r="A507" s="808"/>
      <c r="B507" s="551"/>
      <c r="C507" s="219"/>
      <c r="D507" s="220"/>
      <c r="E507" s="226"/>
      <c r="F507" s="221"/>
      <c r="G507" s="222"/>
      <c r="H507" s="423"/>
      <c r="I507" s="2"/>
      <c r="J507" s="2"/>
    </row>
    <row r="508" spans="1:10" s="208" customFormat="1" ht="15.95" customHeight="1">
      <c r="A508" s="808"/>
      <c r="B508" s="551"/>
      <c r="C508" s="219"/>
      <c r="D508" s="220"/>
      <c r="E508" s="226"/>
      <c r="F508" s="221"/>
      <c r="G508" s="222"/>
      <c r="H508" s="423"/>
      <c r="I508" s="2"/>
      <c r="J508" s="2"/>
    </row>
    <row r="509" spans="1:10" s="208" customFormat="1" ht="15.95" customHeight="1">
      <c r="A509" s="808"/>
      <c r="B509" s="551"/>
      <c r="C509" s="219"/>
      <c r="D509" s="220"/>
      <c r="E509" s="226"/>
      <c r="F509" s="221"/>
      <c r="G509" s="222"/>
      <c r="H509" s="423"/>
      <c r="I509" s="2"/>
      <c r="J509" s="2"/>
    </row>
    <row r="510" spans="1:10" s="208" customFormat="1" ht="15.95" customHeight="1">
      <c r="A510" s="808"/>
      <c r="B510" s="551"/>
      <c r="C510" s="219"/>
      <c r="D510" s="220"/>
      <c r="E510" s="226"/>
      <c r="F510" s="221"/>
      <c r="G510" s="222"/>
      <c r="H510" s="423"/>
      <c r="I510" s="2"/>
      <c r="J510" s="2"/>
    </row>
    <row r="511" spans="1:10" s="208" customFormat="1" ht="15.95" customHeight="1">
      <c r="A511" s="808"/>
      <c r="B511" s="551"/>
      <c r="C511" s="219"/>
      <c r="D511" s="220"/>
      <c r="E511" s="226"/>
      <c r="F511" s="221"/>
      <c r="G511" s="222"/>
      <c r="H511" s="423"/>
      <c r="I511" s="2"/>
      <c r="J511" s="2"/>
    </row>
    <row r="512" spans="1:10" s="208" customFormat="1" ht="15.95" customHeight="1">
      <c r="A512" s="808"/>
      <c r="B512" s="551"/>
      <c r="C512" s="219"/>
      <c r="D512" s="220"/>
      <c r="E512" s="226"/>
      <c r="F512" s="221"/>
      <c r="G512" s="222"/>
      <c r="H512" s="423"/>
      <c r="I512" s="2"/>
      <c r="J512" s="2"/>
    </row>
    <row r="513" spans="1:10" s="208" customFormat="1" ht="15.95" customHeight="1">
      <c r="A513" s="808"/>
      <c r="B513" s="551"/>
      <c r="C513" s="219"/>
      <c r="D513" s="220"/>
      <c r="E513" s="226"/>
      <c r="F513" s="221"/>
      <c r="G513" s="222"/>
      <c r="H513" s="423"/>
      <c r="I513" s="2"/>
      <c r="J513" s="2"/>
    </row>
    <row r="514" spans="1:10" s="208" customFormat="1" ht="15.95" customHeight="1">
      <c r="A514" s="808"/>
      <c r="B514" s="551"/>
      <c r="C514" s="219"/>
      <c r="D514" s="220"/>
      <c r="E514" s="226"/>
      <c r="F514" s="221"/>
      <c r="G514" s="222"/>
      <c r="H514" s="423"/>
      <c r="I514" s="2"/>
      <c r="J514" s="2"/>
    </row>
    <row r="515" spans="1:10" s="208" customFormat="1" ht="15.95" customHeight="1">
      <c r="A515" s="808"/>
      <c r="B515" s="551"/>
      <c r="C515" s="219"/>
      <c r="D515" s="220"/>
      <c r="E515" s="226"/>
      <c r="F515" s="221"/>
      <c r="G515" s="222"/>
      <c r="H515" s="423"/>
      <c r="I515" s="2"/>
      <c r="J515" s="2"/>
    </row>
    <row r="516" spans="1:10" s="208" customFormat="1" ht="15.95" customHeight="1">
      <c r="A516" s="808"/>
      <c r="B516" s="551"/>
      <c r="C516" s="219"/>
      <c r="D516" s="220"/>
      <c r="E516" s="226"/>
      <c r="F516" s="221"/>
      <c r="G516" s="222"/>
      <c r="H516" s="423"/>
      <c r="I516" s="2"/>
      <c r="J516" s="2"/>
    </row>
    <row r="517" spans="1:10" s="208" customFormat="1" ht="15.95" customHeight="1">
      <c r="A517" s="808"/>
      <c r="B517" s="551"/>
      <c r="C517" s="219"/>
      <c r="D517" s="220"/>
      <c r="E517" s="226"/>
      <c r="F517" s="221"/>
      <c r="G517" s="222"/>
      <c r="H517" s="423"/>
      <c r="I517" s="2"/>
      <c r="J517" s="2"/>
    </row>
    <row r="518" spans="1:10" s="208" customFormat="1" ht="15.95" customHeight="1">
      <c r="A518" s="808"/>
      <c r="B518" s="551"/>
      <c r="C518" s="219"/>
      <c r="D518" s="220"/>
      <c r="E518" s="226"/>
      <c r="F518" s="221"/>
      <c r="G518" s="222"/>
      <c r="H518" s="423"/>
      <c r="I518" s="2"/>
      <c r="J518" s="2"/>
    </row>
    <row r="519" spans="1:10" s="208" customFormat="1" ht="15.95" customHeight="1">
      <c r="A519" s="808"/>
      <c r="B519" s="551"/>
      <c r="C519" s="219"/>
      <c r="D519" s="220"/>
      <c r="E519" s="226"/>
      <c r="F519" s="221"/>
      <c r="G519" s="222"/>
      <c r="H519" s="423"/>
      <c r="I519" s="2"/>
      <c r="J519" s="2"/>
    </row>
    <row r="520" spans="1:10" s="208" customFormat="1" ht="15.95" customHeight="1">
      <c r="A520" s="808"/>
      <c r="B520" s="551"/>
      <c r="C520" s="219"/>
      <c r="D520" s="220"/>
      <c r="E520" s="226"/>
      <c r="F520" s="221"/>
      <c r="G520" s="222"/>
      <c r="H520" s="423"/>
      <c r="I520" s="2"/>
      <c r="J520" s="2"/>
    </row>
    <row r="521" spans="1:10" s="208" customFormat="1" ht="15.95" customHeight="1">
      <c r="A521" s="808"/>
      <c r="B521" s="551"/>
      <c r="C521" s="219"/>
      <c r="D521" s="220"/>
      <c r="E521" s="226"/>
      <c r="F521" s="221"/>
      <c r="G521" s="222"/>
      <c r="H521" s="423"/>
      <c r="I521" s="2"/>
      <c r="J521" s="2"/>
    </row>
    <row r="522" spans="1:10" s="208" customFormat="1" ht="15.95" customHeight="1">
      <c r="A522" s="808"/>
      <c r="B522" s="551"/>
      <c r="C522" s="219"/>
      <c r="D522" s="220"/>
      <c r="E522" s="226"/>
      <c r="F522" s="221"/>
      <c r="G522" s="222"/>
      <c r="H522" s="423"/>
      <c r="I522" s="2"/>
      <c r="J522" s="2"/>
    </row>
    <row r="523" spans="1:10" s="208" customFormat="1" ht="15.95" customHeight="1">
      <c r="A523" s="808"/>
      <c r="B523" s="551"/>
      <c r="C523" s="219"/>
      <c r="D523" s="220"/>
      <c r="E523" s="226"/>
      <c r="F523" s="221"/>
      <c r="G523" s="222"/>
      <c r="H523" s="423"/>
      <c r="I523" s="2"/>
      <c r="J523" s="2"/>
    </row>
    <row r="524" spans="1:10" s="208" customFormat="1" ht="15.95" customHeight="1">
      <c r="A524" s="808"/>
      <c r="B524" s="551"/>
      <c r="C524" s="219"/>
      <c r="D524" s="220"/>
      <c r="E524" s="226"/>
      <c r="F524" s="221"/>
      <c r="G524" s="222"/>
      <c r="H524" s="423"/>
      <c r="I524" s="2"/>
      <c r="J524" s="2"/>
    </row>
    <row r="525" spans="1:10" s="208" customFormat="1" ht="15.95" customHeight="1">
      <c r="A525" s="808"/>
      <c r="B525" s="551"/>
      <c r="C525" s="219"/>
      <c r="D525" s="220"/>
      <c r="E525" s="226"/>
      <c r="F525" s="221"/>
      <c r="G525" s="222"/>
      <c r="H525" s="423"/>
      <c r="I525" s="2"/>
      <c r="J525" s="2"/>
    </row>
    <row r="526" spans="1:10" s="208" customFormat="1" ht="15.95" customHeight="1">
      <c r="A526" s="808"/>
      <c r="B526" s="551"/>
      <c r="C526" s="219"/>
      <c r="D526" s="220"/>
      <c r="E526" s="226"/>
      <c r="F526" s="221"/>
      <c r="G526" s="222"/>
      <c r="H526" s="423"/>
      <c r="I526" s="2"/>
      <c r="J526" s="2"/>
    </row>
    <row r="527" spans="1:10" s="208" customFormat="1" ht="15.95" customHeight="1">
      <c r="A527" s="808"/>
      <c r="B527" s="551"/>
      <c r="C527" s="219"/>
      <c r="D527" s="220"/>
      <c r="E527" s="226"/>
      <c r="F527" s="221"/>
      <c r="G527" s="222"/>
      <c r="H527" s="423"/>
      <c r="I527" s="2"/>
      <c r="J527" s="2"/>
    </row>
    <row r="528" spans="1:10" s="208" customFormat="1" ht="15.95" customHeight="1">
      <c r="A528" s="808"/>
      <c r="B528" s="551"/>
      <c r="C528" s="219"/>
      <c r="D528" s="220"/>
      <c r="E528" s="226"/>
      <c r="F528" s="221"/>
      <c r="G528" s="222"/>
      <c r="H528" s="423"/>
      <c r="I528" s="2"/>
      <c r="J528" s="2"/>
    </row>
    <row r="529" spans="1:10" s="208" customFormat="1" ht="15.95" customHeight="1">
      <c r="A529" s="808"/>
      <c r="B529" s="551"/>
      <c r="C529" s="219"/>
      <c r="D529" s="220"/>
      <c r="E529" s="226"/>
      <c r="F529" s="221"/>
      <c r="G529" s="222"/>
      <c r="H529" s="423"/>
      <c r="I529" s="2"/>
      <c r="J529" s="2"/>
    </row>
    <row r="530" spans="1:10" s="208" customFormat="1" ht="15.95" customHeight="1">
      <c r="A530" s="808"/>
      <c r="B530" s="551"/>
      <c r="C530" s="219"/>
      <c r="D530" s="220"/>
      <c r="E530" s="226"/>
      <c r="F530" s="221"/>
      <c r="G530" s="222"/>
      <c r="H530" s="423"/>
      <c r="I530" s="2"/>
      <c r="J530" s="2"/>
    </row>
    <row r="531" spans="1:10" s="208" customFormat="1" ht="15.95" customHeight="1">
      <c r="A531" s="808"/>
      <c r="B531" s="551"/>
      <c r="C531" s="219"/>
      <c r="D531" s="220"/>
      <c r="E531" s="226"/>
      <c r="F531" s="221"/>
      <c r="G531" s="222"/>
      <c r="H531" s="423"/>
      <c r="I531" s="2"/>
      <c r="J531" s="2"/>
    </row>
    <row r="532" spans="1:10" s="208" customFormat="1" ht="15.95" customHeight="1">
      <c r="A532" s="808"/>
      <c r="B532" s="551"/>
      <c r="C532" s="219"/>
      <c r="D532" s="220"/>
      <c r="E532" s="226"/>
      <c r="F532" s="221"/>
      <c r="G532" s="222"/>
      <c r="H532" s="423"/>
      <c r="I532" s="2"/>
      <c r="J532" s="2"/>
    </row>
    <row r="533" spans="1:10" s="208" customFormat="1" ht="15.95" customHeight="1">
      <c r="A533" s="808"/>
      <c r="B533" s="551"/>
      <c r="C533" s="219"/>
      <c r="D533" s="220"/>
      <c r="E533" s="226"/>
      <c r="F533" s="221"/>
      <c r="G533" s="222"/>
      <c r="H533" s="423"/>
      <c r="I533" s="2"/>
      <c r="J533" s="2"/>
    </row>
    <row r="534" spans="1:10" s="208" customFormat="1" ht="15.95" customHeight="1">
      <c r="A534" s="808"/>
      <c r="B534" s="551"/>
      <c r="C534" s="219"/>
      <c r="D534" s="220"/>
      <c r="E534" s="226"/>
      <c r="F534" s="221"/>
      <c r="G534" s="222"/>
      <c r="H534" s="423"/>
      <c r="I534" s="2"/>
      <c r="J534" s="2"/>
    </row>
    <row r="535" spans="1:10" s="208" customFormat="1" ht="15.95" customHeight="1">
      <c r="A535" s="808"/>
      <c r="B535" s="551"/>
      <c r="C535" s="219"/>
      <c r="D535" s="220"/>
      <c r="E535" s="226"/>
      <c r="F535" s="221"/>
      <c r="G535" s="222"/>
      <c r="H535" s="423"/>
      <c r="I535" s="2"/>
      <c r="J535" s="2"/>
    </row>
    <row r="536" spans="1:10" s="208" customFormat="1" ht="15.95" customHeight="1">
      <c r="A536" s="808"/>
      <c r="B536" s="551"/>
      <c r="C536" s="219"/>
      <c r="D536" s="220"/>
      <c r="E536" s="226"/>
      <c r="F536" s="221"/>
      <c r="G536" s="222"/>
      <c r="H536" s="423"/>
      <c r="I536" s="2"/>
      <c r="J536" s="2"/>
    </row>
    <row r="537" spans="1:10" s="208" customFormat="1" ht="15.95" customHeight="1">
      <c r="A537" s="808"/>
      <c r="B537" s="551"/>
      <c r="C537" s="219"/>
      <c r="D537" s="220"/>
      <c r="E537" s="226"/>
      <c r="F537" s="221"/>
      <c r="G537" s="222"/>
      <c r="H537" s="423"/>
      <c r="I537" s="2"/>
      <c r="J537" s="2"/>
    </row>
    <row r="538" spans="1:10" s="208" customFormat="1" ht="15.95" customHeight="1">
      <c r="A538" s="808"/>
      <c r="B538" s="551"/>
      <c r="C538" s="219"/>
      <c r="D538" s="220"/>
      <c r="E538" s="226"/>
      <c r="F538" s="221"/>
      <c r="G538" s="222"/>
      <c r="H538" s="423"/>
      <c r="I538" s="2"/>
      <c r="J538" s="2"/>
    </row>
    <row r="539" spans="1:10" s="208" customFormat="1" ht="15.95" customHeight="1">
      <c r="A539" s="808"/>
      <c r="B539" s="551"/>
      <c r="C539" s="219"/>
      <c r="D539" s="220"/>
      <c r="E539" s="226"/>
      <c r="F539" s="221"/>
      <c r="G539" s="222"/>
      <c r="H539" s="423"/>
      <c r="I539" s="2"/>
      <c r="J539" s="2"/>
    </row>
    <row r="540" spans="1:10" s="208" customFormat="1" ht="15.95" customHeight="1">
      <c r="A540" s="808"/>
      <c r="B540" s="551"/>
      <c r="C540" s="219"/>
      <c r="D540" s="220"/>
      <c r="E540" s="226"/>
      <c r="F540" s="221"/>
      <c r="G540" s="222"/>
      <c r="H540" s="423"/>
      <c r="I540" s="2"/>
      <c r="J540" s="2"/>
    </row>
    <row r="541" spans="1:10" s="208" customFormat="1" ht="15.95" customHeight="1">
      <c r="A541" s="808"/>
      <c r="B541" s="551"/>
      <c r="C541" s="219"/>
      <c r="D541" s="220"/>
      <c r="E541" s="226"/>
      <c r="F541" s="221"/>
      <c r="G541" s="222"/>
      <c r="H541" s="423"/>
      <c r="I541" s="2"/>
      <c r="J541" s="2"/>
    </row>
    <row r="542" spans="1:10" s="208" customFormat="1" ht="15.95" customHeight="1">
      <c r="A542" s="808"/>
      <c r="B542" s="551"/>
      <c r="C542" s="219"/>
      <c r="D542" s="220"/>
      <c r="E542" s="226"/>
      <c r="F542" s="221"/>
      <c r="G542" s="222"/>
      <c r="H542" s="423"/>
      <c r="I542" s="2"/>
      <c r="J542" s="2"/>
    </row>
    <row r="543" spans="1:10" s="208" customFormat="1" ht="15.95" customHeight="1">
      <c r="A543" s="808"/>
      <c r="B543" s="551"/>
      <c r="C543" s="219"/>
      <c r="D543" s="220"/>
      <c r="E543" s="226"/>
      <c r="F543" s="221"/>
      <c r="G543" s="222"/>
      <c r="H543" s="423"/>
      <c r="I543" s="2"/>
      <c r="J543" s="2"/>
    </row>
    <row r="544" spans="1:10" s="208" customFormat="1" ht="15.95" customHeight="1">
      <c r="A544" s="808"/>
      <c r="B544" s="551"/>
      <c r="C544" s="219"/>
      <c r="D544" s="220"/>
      <c r="E544" s="226"/>
      <c r="F544" s="221"/>
      <c r="G544" s="222"/>
      <c r="H544" s="423"/>
      <c r="I544" s="2"/>
      <c r="J544" s="2"/>
    </row>
    <row r="545" spans="1:10" s="208" customFormat="1" ht="15.95" customHeight="1">
      <c r="A545" s="808"/>
      <c r="B545" s="551"/>
      <c r="C545" s="219"/>
      <c r="D545" s="220"/>
      <c r="E545" s="226"/>
      <c r="F545" s="221"/>
      <c r="G545" s="222"/>
      <c r="H545" s="423"/>
      <c r="I545" s="2"/>
      <c r="J545" s="2"/>
    </row>
    <row r="546" spans="1:10" s="208" customFormat="1" ht="15.95" customHeight="1">
      <c r="A546" s="808"/>
      <c r="B546" s="551"/>
      <c r="C546" s="219"/>
      <c r="D546" s="220"/>
      <c r="E546" s="226"/>
      <c r="F546" s="221"/>
      <c r="G546" s="222"/>
      <c r="H546" s="423"/>
      <c r="I546" s="2"/>
      <c r="J546" s="2"/>
    </row>
    <row r="547" spans="1:10" s="208" customFormat="1" ht="15.95" customHeight="1">
      <c r="A547" s="808"/>
      <c r="B547" s="551"/>
      <c r="C547" s="219"/>
      <c r="D547" s="220"/>
      <c r="E547" s="226"/>
      <c r="F547" s="221"/>
      <c r="G547" s="222"/>
      <c r="H547" s="423"/>
      <c r="I547" s="2"/>
      <c r="J547" s="2"/>
    </row>
    <row r="548" spans="1:10" s="208" customFormat="1" ht="15.95" customHeight="1">
      <c r="A548" s="808"/>
      <c r="B548" s="551"/>
      <c r="C548" s="219"/>
      <c r="D548" s="220"/>
      <c r="E548" s="226"/>
      <c r="F548" s="221"/>
      <c r="G548" s="222"/>
      <c r="H548" s="423"/>
      <c r="I548" s="2"/>
      <c r="J548" s="2"/>
    </row>
    <row r="549" spans="1:10" s="208" customFormat="1" ht="15.95" customHeight="1">
      <c r="A549" s="808"/>
      <c r="B549" s="551"/>
      <c r="C549" s="219"/>
      <c r="D549" s="220"/>
      <c r="E549" s="226"/>
      <c r="F549" s="221"/>
      <c r="G549" s="222"/>
      <c r="H549" s="423"/>
      <c r="I549" s="2"/>
      <c r="J549" s="2"/>
    </row>
    <row r="550" spans="1:10" s="208" customFormat="1" ht="15.95" customHeight="1">
      <c r="A550" s="808"/>
      <c r="B550" s="551"/>
      <c r="C550" s="219"/>
      <c r="D550" s="220"/>
      <c r="E550" s="226"/>
      <c r="F550" s="221"/>
      <c r="G550" s="222"/>
      <c r="H550" s="423"/>
      <c r="I550" s="2"/>
      <c r="J550" s="2"/>
    </row>
    <row r="551" spans="1:10" s="208" customFormat="1" ht="15.95" customHeight="1">
      <c r="A551" s="808"/>
      <c r="B551" s="551"/>
      <c r="C551" s="219"/>
      <c r="D551" s="220"/>
      <c r="E551" s="226"/>
      <c r="F551" s="221"/>
      <c r="G551" s="222"/>
      <c r="H551" s="423"/>
      <c r="I551" s="2"/>
      <c r="J551" s="2"/>
    </row>
    <row r="552" spans="1:10" s="208" customFormat="1" ht="15.95" customHeight="1">
      <c r="A552" s="808"/>
      <c r="B552" s="551"/>
      <c r="C552" s="219"/>
      <c r="D552" s="220"/>
      <c r="E552" s="226"/>
      <c r="F552" s="221"/>
      <c r="G552" s="222"/>
      <c r="H552" s="423"/>
      <c r="I552" s="2"/>
      <c r="J552" s="2"/>
    </row>
    <row r="553" spans="1:10" s="208" customFormat="1" ht="15.95" customHeight="1">
      <c r="A553" s="808"/>
      <c r="B553" s="551"/>
      <c r="C553" s="219"/>
      <c r="D553" s="220"/>
      <c r="E553" s="226"/>
      <c r="F553" s="221"/>
      <c r="G553" s="222"/>
      <c r="H553" s="423"/>
      <c r="I553" s="2"/>
      <c r="J553" s="2"/>
    </row>
    <row r="554" spans="1:10" s="208" customFormat="1" ht="15.95" customHeight="1">
      <c r="A554" s="808"/>
      <c r="B554" s="551"/>
      <c r="C554" s="219"/>
      <c r="D554" s="220"/>
      <c r="E554" s="226"/>
      <c r="F554" s="221"/>
      <c r="G554" s="222"/>
      <c r="H554" s="423"/>
      <c r="I554" s="2"/>
      <c r="J554" s="2"/>
    </row>
    <row r="555" spans="1:10" s="208" customFormat="1" ht="15.95" customHeight="1">
      <c r="A555" s="808"/>
      <c r="B555" s="551"/>
      <c r="C555" s="219"/>
      <c r="D555" s="220"/>
      <c r="E555" s="226"/>
      <c r="F555" s="221"/>
      <c r="G555" s="222"/>
      <c r="H555" s="423"/>
      <c r="I555" s="2"/>
      <c r="J555" s="2"/>
    </row>
    <row r="556" spans="1:10" s="208" customFormat="1" ht="15.95" customHeight="1">
      <c r="A556" s="808"/>
      <c r="B556" s="551"/>
      <c r="C556" s="219"/>
      <c r="D556" s="220"/>
      <c r="E556" s="226"/>
      <c r="F556" s="221"/>
      <c r="G556" s="222"/>
      <c r="H556" s="423"/>
      <c r="I556" s="2"/>
      <c r="J556" s="2"/>
    </row>
    <row r="557" spans="1:10" s="208" customFormat="1" ht="15.95" customHeight="1">
      <c r="A557" s="808"/>
      <c r="B557" s="551"/>
      <c r="C557" s="219"/>
      <c r="D557" s="220"/>
      <c r="E557" s="226"/>
      <c r="F557" s="221"/>
      <c r="G557" s="222"/>
      <c r="H557" s="423"/>
      <c r="I557" s="2"/>
      <c r="J557" s="2"/>
    </row>
    <row r="558" spans="1:10" s="208" customFormat="1" ht="15.95" customHeight="1">
      <c r="A558" s="808"/>
      <c r="B558" s="551"/>
      <c r="C558" s="219"/>
      <c r="D558" s="220"/>
      <c r="E558" s="226"/>
      <c r="F558" s="221"/>
      <c r="G558" s="222"/>
      <c r="H558" s="423"/>
      <c r="I558" s="2"/>
      <c r="J558" s="2"/>
    </row>
    <row r="559" spans="1:10" s="208" customFormat="1" ht="15.95" customHeight="1">
      <c r="A559" s="808"/>
      <c r="B559" s="551"/>
      <c r="C559" s="219"/>
      <c r="D559" s="220"/>
      <c r="E559" s="226"/>
      <c r="F559" s="221"/>
      <c r="G559" s="222"/>
      <c r="H559" s="423"/>
      <c r="I559" s="2"/>
      <c r="J559" s="2"/>
    </row>
    <row r="560" spans="1:10" s="208" customFormat="1" ht="15.95" customHeight="1">
      <c r="A560" s="808"/>
      <c r="B560" s="551"/>
      <c r="C560" s="219"/>
      <c r="D560" s="220"/>
      <c r="E560" s="226"/>
      <c r="F560" s="221"/>
      <c r="G560" s="222"/>
      <c r="H560" s="423"/>
      <c r="I560" s="2"/>
      <c r="J560" s="2"/>
    </row>
    <row r="561" spans="1:10" s="208" customFormat="1" ht="15.95" customHeight="1">
      <c r="A561" s="808"/>
      <c r="B561" s="551"/>
      <c r="C561" s="219"/>
      <c r="D561" s="220"/>
      <c r="E561" s="226"/>
      <c r="F561" s="221"/>
      <c r="G561" s="222"/>
      <c r="H561" s="423"/>
      <c r="I561" s="2"/>
      <c r="J561" s="2"/>
    </row>
    <row r="562" spans="1:10" s="208" customFormat="1" ht="15.95" customHeight="1">
      <c r="A562" s="808"/>
      <c r="B562" s="551"/>
      <c r="C562" s="219"/>
      <c r="D562" s="220"/>
      <c r="E562" s="226"/>
      <c r="F562" s="221"/>
      <c r="G562" s="222"/>
      <c r="H562" s="423"/>
      <c r="I562" s="2"/>
      <c r="J562" s="2"/>
    </row>
    <row r="563" spans="1:10" s="208" customFormat="1" ht="15.95" customHeight="1">
      <c r="A563" s="808"/>
      <c r="B563" s="551"/>
      <c r="C563" s="219"/>
      <c r="D563" s="220"/>
      <c r="E563" s="226"/>
      <c r="F563" s="221"/>
      <c r="G563" s="222"/>
      <c r="H563" s="423"/>
      <c r="I563" s="2"/>
      <c r="J563" s="2"/>
    </row>
    <row r="564" spans="1:10" s="208" customFormat="1" ht="15.95" customHeight="1">
      <c r="A564" s="808"/>
      <c r="B564" s="551"/>
      <c r="C564" s="219"/>
      <c r="D564" s="220"/>
      <c r="E564" s="226"/>
      <c r="F564" s="221"/>
      <c r="G564" s="222"/>
      <c r="H564" s="423"/>
      <c r="I564" s="2"/>
      <c r="J564" s="2"/>
    </row>
    <row r="565" spans="1:10" s="208" customFormat="1" ht="15.95" customHeight="1">
      <c r="A565" s="808"/>
      <c r="B565" s="551"/>
      <c r="C565" s="219"/>
      <c r="D565" s="220"/>
      <c r="E565" s="226"/>
      <c r="F565" s="221"/>
      <c r="G565" s="222"/>
      <c r="H565" s="423"/>
      <c r="I565" s="2"/>
      <c r="J565" s="2"/>
    </row>
    <row r="566" spans="1:10" s="208" customFormat="1" ht="15.95" customHeight="1">
      <c r="A566" s="808"/>
      <c r="B566" s="551"/>
      <c r="C566" s="219"/>
      <c r="D566" s="220"/>
      <c r="E566" s="226"/>
      <c r="F566" s="221"/>
      <c r="G566" s="222"/>
      <c r="H566" s="423"/>
      <c r="I566" s="2"/>
      <c r="J566" s="2"/>
    </row>
    <row r="567" spans="1:10" s="208" customFormat="1" ht="15.95" customHeight="1">
      <c r="A567" s="808"/>
      <c r="B567" s="551"/>
      <c r="C567" s="219"/>
      <c r="D567" s="220"/>
      <c r="E567" s="226"/>
      <c r="F567" s="221"/>
      <c r="G567" s="222"/>
      <c r="H567" s="423"/>
      <c r="I567" s="2"/>
      <c r="J567" s="2"/>
    </row>
    <row r="568" spans="1:10" s="208" customFormat="1" ht="15.95" customHeight="1">
      <c r="A568" s="808"/>
      <c r="B568" s="551"/>
      <c r="C568" s="219"/>
      <c r="D568" s="220"/>
      <c r="E568" s="226"/>
      <c r="F568" s="221"/>
      <c r="G568" s="222"/>
      <c r="H568" s="423"/>
      <c r="I568" s="2"/>
      <c r="J568" s="2"/>
    </row>
    <row r="569" spans="1:10" s="208" customFormat="1" ht="15.95" customHeight="1">
      <c r="A569" s="808"/>
      <c r="B569" s="551"/>
      <c r="C569" s="219"/>
      <c r="D569" s="220"/>
      <c r="E569" s="226"/>
      <c r="F569" s="221"/>
      <c r="G569" s="222"/>
      <c r="H569" s="423"/>
      <c r="I569" s="2"/>
      <c r="J569" s="2"/>
    </row>
    <row r="570" spans="1:10" s="208" customFormat="1" ht="15.95" customHeight="1">
      <c r="A570" s="808"/>
      <c r="B570" s="551"/>
      <c r="C570" s="219"/>
      <c r="D570" s="220"/>
      <c r="E570" s="226"/>
      <c r="F570" s="221"/>
      <c r="G570" s="222"/>
      <c r="H570" s="423"/>
      <c r="I570" s="2"/>
      <c r="J570" s="2"/>
    </row>
    <row r="571" spans="1:10" s="208" customFormat="1" ht="15.95" customHeight="1">
      <c r="A571" s="808"/>
      <c r="B571" s="551"/>
      <c r="C571" s="219"/>
      <c r="D571" s="220"/>
      <c r="E571" s="226"/>
      <c r="F571" s="221"/>
      <c r="G571" s="222"/>
      <c r="H571" s="423"/>
      <c r="I571" s="2"/>
      <c r="J571" s="2"/>
    </row>
    <row r="572" spans="1:10" s="208" customFormat="1" ht="15.95" customHeight="1">
      <c r="A572" s="808"/>
      <c r="B572" s="551"/>
      <c r="C572" s="219"/>
      <c r="D572" s="220"/>
      <c r="E572" s="226"/>
      <c r="F572" s="221"/>
      <c r="G572" s="222"/>
      <c r="H572" s="423"/>
      <c r="I572" s="2"/>
      <c r="J572" s="2"/>
    </row>
    <row r="573" spans="1:10" s="208" customFormat="1" ht="15.95" customHeight="1">
      <c r="A573" s="808"/>
      <c r="B573" s="551"/>
      <c r="C573" s="219"/>
      <c r="D573" s="220"/>
      <c r="E573" s="226"/>
      <c r="F573" s="221"/>
      <c r="G573" s="222"/>
      <c r="H573" s="423"/>
      <c r="I573" s="2"/>
      <c r="J573" s="2"/>
    </row>
    <row r="574" spans="1:10" s="208" customFormat="1" ht="15.95" customHeight="1">
      <c r="A574" s="808"/>
      <c r="B574" s="551"/>
      <c r="C574" s="219"/>
      <c r="D574" s="220"/>
      <c r="E574" s="226"/>
      <c r="F574" s="221"/>
      <c r="G574" s="222"/>
      <c r="H574" s="423"/>
      <c r="I574" s="2"/>
      <c r="J574" s="2"/>
    </row>
    <row r="575" spans="1:10" s="208" customFormat="1" ht="15.95" customHeight="1">
      <c r="A575" s="808"/>
      <c r="B575" s="551"/>
      <c r="C575" s="219"/>
      <c r="D575" s="220"/>
      <c r="E575" s="226"/>
      <c r="F575" s="221"/>
      <c r="G575" s="222"/>
      <c r="H575" s="423"/>
      <c r="I575" s="2"/>
      <c r="J575" s="2"/>
    </row>
    <row r="576" spans="1:10" s="208" customFormat="1" ht="15.95" customHeight="1">
      <c r="A576" s="808"/>
      <c r="B576" s="551"/>
      <c r="C576" s="219"/>
      <c r="D576" s="220"/>
      <c r="E576" s="226"/>
      <c r="F576" s="221"/>
      <c r="G576" s="222"/>
      <c r="H576" s="423"/>
      <c r="I576" s="2"/>
      <c r="J576" s="2"/>
    </row>
    <row r="577" spans="1:10" s="208" customFormat="1" ht="15.95" customHeight="1">
      <c r="A577" s="808"/>
      <c r="B577" s="551"/>
      <c r="C577" s="219"/>
      <c r="D577" s="220"/>
      <c r="E577" s="226"/>
      <c r="F577" s="221"/>
      <c r="G577" s="222"/>
      <c r="H577" s="423"/>
      <c r="I577" s="2"/>
      <c r="J577" s="2"/>
    </row>
    <row r="578" spans="1:10" s="208" customFormat="1" ht="15.95" customHeight="1">
      <c r="A578" s="808"/>
      <c r="B578" s="551"/>
      <c r="C578" s="219"/>
      <c r="D578" s="220"/>
      <c r="E578" s="226"/>
      <c r="F578" s="221"/>
      <c r="G578" s="222"/>
      <c r="H578" s="423"/>
      <c r="I578" s="2"/>
      <c r="J578" s="2"/>
    </row>
    <row r="579" spans="1:10" s="208" customFormat="1" ht="15.95" customHeight="1">
      <c r="A579" s="808"/>
      <c r="B579" s="551"/>
      <c r="C579" s="219"/>
      <c r="D579" s="220"/>
      <c r="E579" s="226"/>
      <c r="F579" s="221"/>
      <c r="G579" s="222"/>
      <c r="H579" s="423"/>
      <c r="I579" s="2"/>
      <c r="J579" s="2"/>
    </row>
    <row r="580" spans="1:10" s="208" customFormat="1" ht="15.95" customHeight="1">
      <c r="A580" s="808"/>
      <c r="B580" s="551"/>
      <c r="C580" s="219"/>
      <c r="D580" s="220"/>
      <c r="E580" s="226"/>
      <c r="F580" s="221"/>
      <c r="G580" s="222"/>
      <c r="H580" s="423"/>
      <c r="I580" s="2"/>
      <c r="J580" s="2"/>
    </row>
    <row r="581" spans="1:10" s="208" customFormat="1" ht="15.95" customHeight="1">
      <c r="A581" s="808"/>
      <c r="B581" s="551"/>
      <c r="C581" s="219"/>
      <c r="D581" s="220"/>
      <c r="E581" s="226"/>
      <c r="F581" s="221"/>
      <c r="G581" s="222"/>
      <c r="H581" s="423"/>
      <c r="I581" s="2"/>
      <c r="J581" s="2"/>
    </row>
    <row r="582" spans="1:10" s="208" customFormat="1" ht="15.95" customHeight="1">
      <c r="A582" s="808"/>
      <c r="B582" s="551"/>
      <c r="C582" s="219"/>
      <c r="D582" s="220"/>
      <c r="E582" s="226"/>
      <c r="F582" s="221"/>
      <c r="G582" s="222"/>
      <c r="H582" s="423"/>
      <c r="I582" s="2"/>
      <c r="J582" s="2"/>
    </row>
    <row r="583" spans="1:10" s="208" customFormat="1" ht="15.95" customHeight="1">
      <c r="A583" s="808"/>
      <c r="B583" s="551"/>
      <c r="C583" s="219"/>
      <c r="D583" s="220"/>
      <c r="E583" s="226"/>
      <c r="F583" s="221"/>
      <c r="G583" s="222"/>
      <c r="H583" s="423"/>
      <c r="I583" s="2"/>
      <c r="J583" s="2"/>
    </row>
    <row r="584" spans="1:10" s="208" customFormat="1" ht="15.95" customHeight="1">
      <c r="A584" s="808"/>
      <c r="B584" s="551"/>
      <c r="C584" s="219"/>
      <c r="D584" s="220"/>
      <c r="E584" s="226"/>
      <c r="F584" s="221"/>
      <c r="G584" s="222"/>
      <c r="H584" s="423"/>
      <c r="I584" s="2"/>
      <c r="J584" s="2"/>
    </row>
    <row r="585" spans="1:10" s="208" customFormat="1" ht="15.95" customHeight="1">
      <c r="A585" s="808"/>
      <c r="B585" s="551"/>
      <c r="C585" s="219"/>
      <c r="D585" s="220"/>
      <c r="E585" s="226"/>
      <c r="F585" s="221"/>
      <c r="G585" s="222"/>
      <c r="H585" s="423"/>
      <c r="I585" s="2"/>
      <c r="J585" s="2"/>
    </row>
    <row r="586" spans="1:10" s="208" customFormat="1" ht="15.95" customHeight="1">
      <c r="A586" s="808"/>
      <c r="B586" s="551"/>
      <c r="C586" s="219"/>
      <c r="D586" s="220"/>
      <c r="E586" s="226"/>
      <c r="F586" s="221"/>
      <c r="G586" s="222"/>
      <c r="H586" s="423"/>
      <c r="I586" s="2"/>
      <c r="J586" s="2"/>
    </row>
    <row r="587" spans="1:10" s="208" customFormat="1" ht="15.95" customHeight="1">
      <c r="A587" s="808"/>
      <c r="B587" s="551"/>
      <c r="C587" s="219"/>
      <c r="D587" s="220"/>
      <c r="E587" s="226"/>
      <c r="F587" s="221"/>
      <c r="G587" s="222"/>
      <c r="H587" s="423"/>
      <c r="I587" s="2"/>
      <c r="J587" s="2"/>
    </row>
    <row r="588" spans="1:10" s="208" customFormat="1" ht="15.95" customHeight="1">
      <c r="A588" s="808"/>
      <c r="B588" s="551"/>
      <c r="C588" s="219"/>
      <c r="D588" s="220"/>
      <c r="E588" s="226"/>
      <c r="F588" s="221"/>
      <c r="G588" s="222"/>
      <c r="H588" s="423"/>
      <c r="I588" s="2"/>
      <c r="J588" s="2"/>
    </row>
    <row r="589" spans="1:10" s="208" customFormat="1" ht="15.95" customHeight="1">
      <c r="A589" s="808"/>
      <c r="B589" s="551"/>
      <c r="C589" s="219"/>
      <c r="D589" s="220"/>
      <c r="E589" s="226"/>
      <c r="F589" s="221"/>
      <c r="G589" s="222"/>
      <c r="H589" s="423"/>
      <c r="I589" s="2"/>
      <c r="J589" s="2"/>
    </row>
    <row r="590" spans="1:10" s="208" customFormat="1" ht="15.95" customHeight="1">
      <c r="A590" s="808"/>
      <c r="B590" s="551"/>
      <c r="C590" s="219"/>
      <c r="D590" s="220"/>
      <c r="E590" s="226"/>
      <c r="F590" s="221"/>
      <c r="G590" s="222"/>
      <c r="H590" s="423"/>
      <c r="I590" s="2"/>
      <c r="J590" s="2"/>
    </row>
    <row r="591" spans="1:10" s="208" customFormat="1" ht="15.95" customHeight="1">
      <c r="A591" s="808"/>
      <c r="B591" s="551"/>
      <c r="C591" s="219"/>
      <c r="D591" s="220"/>
      <c r="E591" s="226"/>
      <c r="F591" s="221"/>
      <c r="G591" s="222"/>
      <c r="H591" s="423"/>
      <c r="I591" s="2"/>
      <c r="J591" s="2"/>
    </row>
    <row r="592" spans="1:10" s="208" customFormat="1" ht="15.95" customHeight="1">
      <c r="A592" s="808"/>
      <c r="B592" s="551"/>
      <c r="C592" s="219"/>
      <c r="D592" s="220"/>
      <c r="E592" s="226"/>
      <c r="F592" s="221"/>
      <c r="G592" s="222"/>
      <c r="H592" s="423"/>
      <c r="I592" s="2"/>
      <c r="J592" s="2"/>
    </row>
    <row r="593" spans="1:10" s="208" customFormat="1" ht="15.95" customHeight="1">
      <c r="A593" s="808"/>
      <c r="B593" s="551"/>
      <c r="C593" s="219"/>
      <c r="D593" s="220"/>
      <c r="E593" s="226"/>
      <c r="F593" s="221"/>
      <c r="G593" s="222"/>
      <c r="H593" s="423"/>
      <c r="I593" s="2"/>
      <c r="J593" s="2"/>
    </row>
    <row r="594" spans="1:10" s="208" customFormat="1" ht="15.95" customHeight="1">
      <c r="A594" s="808"/>
      <c r="B594" s="551"/>
      <c r="C594" s="219"/>
      <c r="D594" s="220"/>
      <c r="E594" s="226"/>
      <c r="F594" s="221"/>
      <c r="G594" s="222"/>
      <c r="H594" s="423"/>
      <c r="I594" s="2"/>
      <c r="J594" s="2"/>
    </row>
    <row r="595" spans="1:10" s="208" customFormat="1" ht="15.95" customHeight="1">
      <c r="A595" s="808"/>
      <c r="B595" s="551"/>
      <c r="C595" s="219"/>
      <c r="D595" s="220"/>
      <c r="E595" s="226"/>
      <c r="F595" s="221"/>
      <c r="G595" s="222"/>
      <c r="H595" s="423"/>
      <c r="I595" s="2"/>
      <c r="J595" s="2"/>
    </row>
    <row r="596" spans="1:10" s="208" customFormat="1" ht="15.95" customHeight="1">
      <c r="A596" s="808"/>
      <c r="B596" s="551"/>
      <c r="C596" s="219"/>
      <c r="D596" s="220"/>
      <c r="E596" s="226"/>
      <c r="F596" s="221"/>
      <c r="G596" s="222"/>
      <c r="H596" s="423"/>
      <c r="I596" s="2"/>
      <c r="J596" s="2"/>
    </row>
    <row r="597" spans="1:10" s="208" customFormat="1" ht="15.95" customHeight="1">
      <c r="A597" s="808"/>
      <c r="B597" s="551"/>
      <c r="C597" s="219"/>
      <c r="D597" s="220"/>
      <c r="E597" s="226"/>
      <c r="F597" s="221"/>
      <c r="G597" s="222"/>
      <c r="H597" s="423"/>
      <c r="I597" s="2"/>
      <c r="J597" s="2"/>
    </row>
    <row r="598" spans="1:10" s="208" customFormat="1" ht="15.95" customHeight="1">
      <c r="A598" s="808"/>
      <c r="B598" s="551"/>
      <c r="C598" s="219"/>
      <c r="D598" s="220"/>
      <c r="E598" s="226"/>
      <c r="F598" s="221"/>
      <c r="G598" s="222"/>
      <c r="H598" s="423"/>
      <c r="I598" s="2"/>
      <c r="J598" s="2"/>
    </row>
    <row r="599" spans="1:10" s="208" customFormat="1" ht="15.95" customHeight="1">
      <c r="A599" s="808"/>
      <c r="B599" s="551"/>
      <c r="C599" s="219"/>
      <c r="D599" s="220"/>
      <c r="E599" s="226"/>
      <c r="F599" s="221"/>
      <c r="G599" s="222"/>
      <c r="H599" s="423"/>
      <c r="I599" s="2"/>
      <c r="J599" s="2"/>
    </row>
    <row r="600" spans="1:10" s="208" customFormat="1" ht="15.95" customHeight="1">
      <c r="A600" s="808"/>
      <c r="B600" s="551"/>
      <c r="C600" s="219"/>
      <c r="D600" s="220"/>
      <c r="E600" s="226"/>
      <c r="F600" s="221"/>
      <c r="G600" s="222"/>
      <c r="H600" s="423"/>
      <c r="I600" s="2"/>
      <c r="J600" s="2"/>
    </row>
    <row r="601" spans="1:10" s="208" customFormat="1" ht="15.95" customHeight="1">
      <c r="A601" s="808"/>
      <c r="B601" s="551"/>
      <c r="C601" s="219"/>
      <c r="D601" s="220"/>
      <c r="E601" s="226"/>
      <c r="F601" s="221"/>
      <c r="G601" s="222"/>
      <c r="H601" s="423"/>
      <c r="I601" s="2"/>
      <c r="J601" s="2"/>
    </row>
    <row r="602" spans="1:10" s="208" customFormat="1" ht="15.95" customHeight="1">
      <c r="A602" s="808"/>
      <c r="B602" s="551"/>
      <c r="C602" s="219"/>
      <c r="D602" s="220"/>
      <c r="E602" s="226"/>
      <c r="F602" s="221"/>
      <c r="G602" s="222"/>
      <c r="H602" s="423"/>
      <c r="I602" s="2"/>
      <c r="J602" s="2"/>
    </row>
    <row r="603" spans="1:10" s="208" customFormat="1" ht="15.95" customHeight="1">
      <c r="A603" s="808"/>
      <c r="B603" s="551"/>
      <c r="C603" s="219"/>
      <c r="D603" s="220"/>
      <c r="E603" s="226"/>
      <c r="F603" s="221"/>
      <c r="G603" s="222"/>
      <c r="H603" s="423"/>
      <c r="I603" s="2"/>
      <c r="J603" s="2"/>
    </row>
    <row r="604" spans="1:10" s="208" customFormat="1" ht="15.95" customHeight="1">
      <c r="A604" s="808"/>
      <c r="B604" s="551"/>
      <c r="C604" s="219"/>
      <c r="D604" s="220"/>
      <c r="E604" s="226"/>
      <c r="F604" s="221"/>
      <c r="G604" s="222"/>
      <c r="H604" s="423"/>
      <c r="I604" s="2"/>
      <c r="J604" s="2"/>
    </row>
    <row r="605" spans="1:10" s="208" customFormat="1" ht="15.95" customHeight="1">
      <c r="A605" s="808"/>
      <c r="B605" s="551"/>
      <c r="C605" s="219"/>
      <c r="D605" s="220"/>
      <c r="E605" s="226"/>
      <c r="F605" s="221"/>
      <c r="G605" s="222"/>
      <c r="H605" s="423"/>
      <c r="I605" s="2"/>
      <c r="J605" s="2"/>
    </row>
    <row r="606" spans="1:10" s="208" customFormat="1" ht="15.95" customHeight="1">
      <c r="A606" s="808"/>
      <c r="B606" s="551"/>
      <c r="C606" s="219"/>
      <c r="D606" s="220"/>
      <c r="E606" s="226"/>
      <c r="F606" s="221"/>
      <c r="G606" s="222"/>
      <c r="H606" s="423"/>
      <c r="I606" s="2"/>
      <c r="J606" s="2"/>
    </row>
    <row r="607" spans="1:10" s="208" customFormat="1" ht="15.95" customHeight="1">
      <c r="A607" s="808"/>
      <c r="B607" s="551"/>
      <c r="C607" s="219"/>
      <c r="D607" s="220"/>
      <c r="E607" s="226"/>
      <c r="F607" s="221"/>
      <c r="G607" s="222"/>
      <c r="H607" s="423"/>
      <c r="I607" s="2"/>
      <c r="J607" s="2"/>
    </row>
    <row r="608" spans="1:10" s="208" customFormat="1" ht="15.95" customHeight="1">
      <c r="A608" s="808"/>
      <c r="B608" s="551"/>
      <c r="C608" s="219"/>
      <c r="D608" s="220"/>
      <c r="E608" s="226"/>
      <c r="F608" s="221"/>
      <c r="G608" s="222"/>
      <c r="H608" s="423"/>
      <c r="I608" s="2"/>
      <c r="J608" s="2"/>
    </row>
    <row r="609" spans="1:10" s="208" customFormat="1" ht="15.95" customHeight="1">
      <c r="A609" s="808"/>
      <c r="B609" s="551"/>
      <c r="C609" s="219"/>
      <c r="D609" s="220"/>
      <c r="E609" s="226"/>
      <c r="F609" s="221"/>
      <c r="G609" s="222"/>
      <c r="H609" s="423"/>
      <c r="I609" s="2"/>
      <c r="J609" s="2"/>
    </row>
    <row r="610" spans="1:10" s="208" customFormat="1" ht="15.95" customHeight="1">
      <c r="A610" s="808"/>
      <c r="B610" s="551"/>
      <c r="C610" s="219"/>
      <c r="D610" s="220"/>
      <c r="E610" s="226"/>
      <c r="F610" s="221"/>
      <c r="G610" s="222"/>
      <c r="H610" s="423"/>
      <c r="I610" s="2"/>
      <c r="J610" s="2"/>
    </row>
    <row r="611" spans="1:10" s="208" customFormat="1" ht="15.95" customHeight="1">
      <c r="A611" s="808"/>
      <c r="B611" s="551"/>
      <c r="C611" s="219"/>
      <c r="D611" s="220"/>
      <c r="E611" s="226"/>
      <c r="F611" s="221"/>
      <c r="G611" s="222"/>
      <c r="H611" s="423"/>
      <c r="I611" s="2"/>
      <c r="J611" s="2"/>
    </row>
    <row r="612" spans="1:10" s="208" customFormat="1" ht="15.95" customHeight="1">
      <c r="A612" s="808"/>
      <c r="B612" s="551"/>
      <c r="C612" s="219"/>
      <c r="D612" s="220"/>
      <c r="E612" s="226"/>
      <c r="F612" s="221"/>
      <c r="G612" s="222"/>
      <c r="H612" s="423"/>
      <c r="I612" s="2"/>
      <c r="J612" s="2"/>
    </row>
    <row r="613" spans="1:10" s="208" customFormat="1" ht="15.95" customHeight="1">
      <c r="A613" s="808"/>
      <c r="B613" s="551"/>
      <c r="C613" s="219"/>
      <c r="D613" s="220"/>
      <c r="E613" s="226"/>
      <c r="F613" s="221"/>
      <c r="G613" s="222"/>
      <c r="H613" s="423"/>
      <c r="I613" s="2"/>
      <c r="J613" s="2"/>
    </row>
    <row r="614" spans="1:10" s="208" customFormat="1" ht="15.95" customHeight="1">
      <c r="A614" s="808"/>
      <c r="B614" s="551"/>
      <c r="C614" s="219"/>
      <c r="D614" s="220"/>
      <c r="E614" s="226"/>
      <c r="F614" s="221"/>
      <c r="G614" s="222"/>
      <c r="H614" s="423"/>
      <c r="I614" s="2"/>
      <c r="J614" s="2"/>
    </row>
    <row r="615" spans="1:10" s="208" customFormat="1" ht="15.95" customHeight="1">
      <c r="A615" s="808"/>
      <c r="B615" s="551"/>
      <c r="C615" s="219"/>
      <c r="D615" s="220"/>
      <c r="E615" s="226"/>
      <c r="F615" s="221"/>
      <c r="G615" s="222"/>
      <c r="H615" s="423"/>
      <c r="I615" s="2"/>
      <c r="J615" s="2"/>
    </row>
    <row r="616" spans="1:10" s="208" customFormat="1" ht="15.95" customHeight="1">
      <c r="A616" s="808"/>
      <c r="B616" s="551"/>
      <c r="C616" s="219"/>
      <c r="D616" s="220"/>
      <c r="E616" s="226"/>
      <c r="F616" s="221"/>
      <c r="G616" s="222"/>
      <c r="H616" s="423"/>
      <c r="I616" s="2"/>
      <c r="J616" s="2"/>
    </row>
    <row r="617" spans="1:10" s="208" customFormat="1" ht="15.95" customHeight="1">
      <c r="A617" s="808"/>
      <c r="B617" s="551"/>
      <c r="C617" s="219"/>
      <c r="D617" s="220"/>
      <c r="E617" s="226"/>
      <c r="F617" s="221"/>
      <c r="G617" s="222"/>
      <c r="H617" s="423"/>
      <c r="I617" s="2"/>
      <c r="J617" s="2"/>
    </row>
    <row r="618" spans="1:10" s="208" customFormat="1" ht="15.95" customHeight="1">
      <c r="A618" s="808"/>
      <c r="B618" s="551"/>
      <c r="C618" s="219"/>
      <c r="D618" s="220"/>
      <c r="E618" s="226"/>
      <c r="F618" s="221"/>
      <c r="G618" s="222"/>
      <c r="H618" s="423"/>
      <c r="I618" s="2"/>
      <c r="J618" s="2"/>
    </row>
    <row r="619" spans="1:10" s="208" customFormat="1" ht="15.95" customHeight="1">
      <c r="A619" s="808"/>
      <c r="B619" s="551"/>
      <c r="C619" s="219"/>
      <c r="D619" s="220"/>
      <c r="E619" s="226"/>
      <c r="F619" s="221"/>
      <c r="G619" s="222"/>
      <c r="H619" s="423"/>
      <c r="I619" s="2"/>
      <c r="J619" s="2"/>
    </row>
    <row r="620" spans="1:10" s="208" customFormat="1" ht="15.95" customHeight="1">
      <c r="A620" s="808"/>
      <c r="B620" s="551"/>
      <c r="C620" s="219"/>
      <c r="D620" s="220"/>
      <c r="E620" s="226"/>
      <c r="F620" s="221"/>
      <c r="G620" s="222"/>
      <c r="H620" s="423"/>
      <c r="I620" s="2"/>
      <c r="J620" s="2"/>
    </row>
    <row r="621" spans="1:10" s="208" customFormat="1" ht="15.95" customHeight="1">
      <c r="A621" s="808"/>
      <c r="B621" s="551"/>
      <c r="C621" s="219"/>
      <c r="D621" s="220"/>
      <c r="E621" s="226"/>
      <c r="F621" s="221"/>
      <c r="G621" s="222"/>
      <c r="H621" s="423"/>
      <c r="I621" s="2"/>
      <c r="J621" s="2"/>
    </row>
    <row r="622" spans="1:10" s="208" customFormat="1" ht="15.95" customHeight="1">
      <c r="A622" s="808"/>
      <c r="B622" s="551"/>
      <c r="C622" s="219"/>
      <c r="D622" s="220"/>
      <c r="E622" s="226"/>
      <c r="F622" s="221"/>
      <c r="G622" s="222"/>
      <c r="H622" s="423"/>
      <c r="I622" s="2"/>
      <c r="J622" s="2"/>
    </row>
    <row r="623" spans="1:10" s="208" customFormat="1" ht="15.95" customHeight="1">
      <c r="A623" s="808"/>
      <c r="B623" s="551"/>
      <c r="C623" s="219"/>
      <c r="D623" s="220"/>
      <c r="E623" s="226"/>
      <c r="F623" s="221"/>
      <c r="G623" s="222"/>
      <c r="H623" s="423"/>
      <c r="I623" s="2"/>
      <c r="J623" s="2"/>
    </row>
    <row r="624" spans="1:10" s="208" customFormat="1" ht="15.95" customHeight="1">
      <c r="A624" s="808"/>
      <c r="B624" s="551"/>
      <c r="C624" s="219"/>
      <c r="D624" s="220"/>
      <c r="E624" s="226"/>
      <c r="F624" s="221"/>
      <c r="G624" s="222"/>
      <c r="H624" s="423"/>
      <c r="I624" s="2"/>
      <c r="J624" s="2"/>
    </row>
    <row r="625" spans="1:10" s="208" customFormat="1" ht="15.95" customHeight="1">
      <c r="A625" s="808"/>
      <c r="B625" s="551"/>
      <c r="C625" s="219"/>
      <c r="D625" s="220"/>
      <c r="E625" s="226"/>
      <c r="F625" s="221"/>
      <c r="G625" s="222"/>
      <c r="H625" s="423"/>
      <c r="I625" s="2"/>
      <c r="J625" s="2"/>
    </row>
    <row r="626" spans="1:10" s="208" customFormat="1" ht="15.95" customHeight="1">
      <c r="A626" s="808"/>
      <c r="B626" s="551"/>
      <c r="C626" s="219"/>
      <c r="D626" s="220"/>
      <c r="E626" s="226"/>
      <c r="F626" s="221"/>
      <c r="G626" s="222"/>
      <c r="H626" s="423"/>
      <c r="I626" s="2"/>
      <c r="J626" s="2"/>
    </row>
    <row r="627" spans="1:10" s="208" customFormat="1" ht="15.95" customHeight="1">
      <c r="A627" s="808"/>
      <c r="B627" s="551"/>
      <c r="C627" s="219"/>
      <c r="D627" s="220"/>
      <c r="E627" s="226"/>
      <c r="F627" s="221"/>
      <c r="G627" s="222"/>
      <c r="H627" s="423"/>
      <c r="I627" s="2"/>
      <c r="J627" s="2"/>
    </row>
    <row r="628" spans="1:10" s="208" customFormat="1" ht="15.95" customHeight="1">
      <c r="A628" s="808"/>
      <c r="B628" s="551"/>
      <c r="C628" s="219"/>
      <c r="D628" s="220"/>
      <c r="E628" s="226"/>
      <c r="F628" s="221"/>
      <c r="G628" s="222"/>
      <c r="H628" s="423"/>
      <c r="I628" s="2"/>
      <c r="J628" s="2"/>
    </row>
    <row r="629" spans="1:10" s="208" customFormat="1" ht="15.95" customHeight="1">
      <c r="A629" s="808"/>
      <c r="B629" s="551"/>
      <c r="C629" s="219"/>
      <c r="D629" s="220"/>
      <c r="E629" s="226"/>
      <c r="F629" s="221"/>
      <c r="G629" s="222"/>
      <c r="H629" s="423"/>
      <c r="I629" s="2"/>
      <c r="J629" s="2"/>
    </row>
    <row r="630" spans="1:10" s="208" customFormat="1" ht="15.95" customHeight="1">
      <c r="A630" s="808"/>
      <c r="B630" s="551"/>
      <c r="C630" s="219"/>
      <c r="D630" s="220"/>
      <c r="E630" s="226"/>
      <c r="F630" s="221"/>
      <c r="G630" s="222"/>
      <c r="H630" s="423"/>
      <c r="I630" s="2"/>
      <c r="J630" s="2"/>
    </row>
    <row r="631" spans="1:10" s="208" customFormat="1" ht="15.95" customHeight="1">
      <c r="A631" s="808"/>
      <c r="B631" s="551"/>
      <c r="C631" s="219"/>
      <c r="D631" s="220"/>
      <c r="E631" s="226"/>
      <c r="F631" s="221"/>
      <c r="G631" s="222"/>
      <c r="H631" s="423"/>
      <c r="I631" s="2"/>
      <c r="J631" s="2"/>
    </row>
    <row r="632" spans="1:10" s="208" customFormat="1" ht="15.95" customHeight="1">
      <c r="A632" s="808"/>
      <c r="B632" s="551"/>
      <c r="C632" s="219"/>
      <c r="D632" s="220"/>
      <c r="E632" s="226"/>
      <c r="F632" s="221"/>
      <c r="G632" s="222"/>
      <c r="H632" s="423"/>
      <c r="I632" s="2"/>
      <c r="J632" s="2"/>
    </row>
    <row r="633" spans="1:10" s="208" customFormat="1" ht="15.95" customHeight="1">
      <c r="A633" s="808"/>
      <c r="B633" s="551"/>
      <c r="C633" s="219"/>
      <c r="D633" s="220"/>
      <c r="E633" s="226"/>
      <c r="F633" s="221"/>
      <c r="G633" s="222"/>
      <c r="H633" s="423"/>
      <c r="I633" s="2"/>
      <c r="J633" s="2"/>
    </row>
    <row r="634" spans="1:10" s="208" customFormat="1" ht="15.95" customHeight="1">
      <c r="A634" s="808"/>
      <c r="B634" s="551"/>
      <c r="C634" s="219"/>
      <c r="D634" s="220"/>
      <c r="E634" s="226"/>
      <c r="F634" s="221"/>
      <c r="G634" s="222"/>
      <c r="H634" s="423"/>
      <c r="I634" s="2"/>
      <c r="J634" s="2"/>
    </row>
    <row r="635" spans="1:10" s="208" customFormat="1" ht="15.95" customHeight="1">
      <c r="A635" s="808"/>
      <c r="B635" s="551"/>
      <c r="C635" s="219"/>
      <c r="D635" s="220"/>
      <c r="E635" s="226"/>
      <c r="F635" s="221"/>
      <c r="G635" s="222"/>
      <c r="H635" s="423"/>
      <c r="I635" s="2"/>
      <c r="J635" s="2"/>
    </row>
    <row r="636" spans="1:10" s="208" customFormat="1" ht="15.95" customHeight="1">
      <c r="A636" s="808"/>
      <c r="B636" s="551"/>
      <c r="C636" s="219"/>
      <c r="D636" s="220"/>
      <c r="E636" s="226"/>
      <c r="F636" s="221"/>
      <c r="G636" s="222"/>
      <c r="H636" s="423"/>
      <c r="I636" s="2"/>
      <c r="J636" s="2"/>
    </row>
    <row r="637" spans="1:10" s="208" customFormat="1" ht="15.95" customHeight="1">
      <c r="A637" s="808"/>
      <c r="B637" s="551"/>
      <c r="C637" s="219"/>
      <c r="D637" s="220"/>
      <c r="E637" s="226"/>
      <c r="F637" s="221"/>
      <c r="G637" s="222"/>
      <c r="H637" s="423"/>
      <c r="I637" s="2"/>
      <c r="J637" s="2"/>
    </row>
    <row r="638" spans="1:10" s="208" customFormat="1" ht="15.95" customHeight="1">
      <c r="A638" s="808"/>
      <c r="B638" s="551"/>
      <c r="C638" s="219"/>
      <c r="D638" s="220"/>
      <c r="E638" s="226"/>
      <c r="F638" s="221"/>
      <c r="G638" s="222"/>
      <c r="H638" s="423"/>
      <c r="I638" s="2"/>
      <c r="J638" s="2"/>
    </row>
    <row r="639" spans="1:10" s="208" customFormat="1" ht="15.95" customHeight="1">
      <c r="A639" s="808"/>
      <c r="B639" s="551"/>
      <c r="C639" s="219"/>
      <c r="D639" s="220"/>
      <c r="E639" s="226"/>
      <c r="F639" s="221"/>
      <c r="G639" s="222"/>
      <c r="H639" s="423"/>
      <c r="I639" s="2"/>
      <c r="J639" s="2"/>
    </row>
    <row r="640" spans="1:10" s="208" customFormat="1" ht="15.95" customHeight="1">
      <c r="A640" s="808"/>
      <c r="B640" s="551"/>
      <c r="C640" s="219"/>
      <c r="D640" s="220"/>
      <c r="E640" s="226"/>
      <c r="F640" s="221"/>
      <c r="G640" s="222"/>
      <c r="H640" s="423"/>
      <c r="I640" s="2"/>
      <c r="J640" s="2"/>
    </row>
    <row r="641" spans="1:10" s="208" customFormat="1" ht="15.95" customHeight="1">
      <c r="A641" s="808"/>
      <c r="B641" s="551"/>
      <c r="C641" s="219"/>
      <c r="D641" s="220"/>
      <c r="E641" s="226"/>
      <c r="F641" s="221"/>
      <c r="G641" s="222"/>
      <c r="H641" s="423"/>
      <c r="I641" s="2"/>
      <c r="J641" s="2"/>
    </row>
    <row r="642" spans="1:10" s="208" customFormat="1" ht="15.95" customHeight="1">
      <c r="A642" s="808"/>
      <c r="B642" s="551"/>
      <c r="C642" s="219"/>
      <c r="D642" s="220"/>
      <c r="E642" s="226"/>
      <c r="F642" s="221"/>
      <c r="G642" s="222"/>
      <c r="H642" s="423"/>
      <c r="I642" s="2"/>
      <c r="J642" s="2"/>
    </row>
    <row r="643" spans="1:10" s="208" customFormat="1" ht="15.95" customHeight="1">
      <c r="A643" s="808"/>
      <c r="B643" s="551"/>
      <c r="C643" s="219"/>
      <c r="D643" s="220"/>
      <c r="E643" s="226"/>
      <c r="F643" s="221"/>
      <c r="G643" s="222"/>
      <c r="H643" s="423"/>
      <c r="I643" s="2"/>
      <c r="J643" s="2"/>
    </row>
    <row r="644" spans="1:10" s="208" customFormat="1" ht="15.95" customHeight="1">
      <c r="A644" s="808"/>
      <c r="B644" s="551"/>
      <c r="C644" s="219"/>
      <c r="D644" s="220"/>
      <c r="E644" s="226"/>
      <c r="F644" s="221"/>
      <c r="G644" s="222"/>
      <c r="H644" s="423"/>
      <c r="I644" s="2"/>
      <c r="J644" s="2"/>
    </row>
    <row r="645" spans="1:10" s="208" customFormat="1" ht="15.95" customHeight="1">
      <c r="A645" s="808"/>
      <c r="B645" s="551"/>
      <c r="C645" s="219"/>
      <c r="D645" s="220"/>
      <c r="E645" s="226"/>
      <c r="F645" s="221"/>
      <c r="G645" s="222"/>
      <c r="H645" s="423"/>
      <c r="I645" s="2"/>
      <c r="J645" s="2"/>
    </row>
    <row r="646" spans="1:10" s="208" customFormat="1" ht="15.95" customHeight="1">
      <c r="A646" s="808"/>
      <c r="B646" s="551"/>
      <c r="C646" s="219"/>
      <c r="D646" s="220"/>
      <c r="E646" s="226"/>
      <c r="F646" s="221"/>
      <c r="G646" s="222"/>
      <c r="H646" s="423"/>
      <c r="I646" s="2"/>
      <c r="J646" s="2"/>
    </row>
    <row r="647" spans="1:10" s="208" customFormat="1" ht="15.95" customHeight="1">
      <c r="A647" s="808"/>
      <c r="B647" s="551"/>
      <c r="C647" s="219"/>
      <c r="D647" s="220"/>
      <c r="E647" s="226"/>
      <c r="F647" s="221"/>
      <c r="G647" s="222"/>
      <c r="H647" s="423"/>
      <c r="I647" s="2"/>
      <c r="J647" s="2"/>
    </row>
    <row r="648" spans="1:10" s="208" customFormat="1" ht="15.95" customHeight="1">
      <c r="A648" s="808"/>
      <c r="B648" s="551"/>
      <c r="C648" s="219"/>
      <c r="D648" s="220"/>
      <c r="E648" s="226"/>
      <c r="F648" s="221"/>
      <c r="G648" s="222"/>
      <c r="H648" s="423"/>
      <c r="I648" s="2"/>
      <c r="J648" s="2"/>
    </row>
    <row r="649" spans="1:10" s="208" customFormat="1" ht="15.95" customHeight="1">
      <c r="A649" s="808"/>
      <c r="B649" s="551"/>
      <c r="C649" s="219"/>
      <c r="D649" s="220"/>
      <c r="E649" s="226"/>
      <c r="F649" s="221"/>
      <c r="G649" s="222"/>
      <c r="H649" s="423"/>
      <c r="I649" s="2"/>
      <c r="J649" s="2"/>
    </row>
    <row r="650" spans="1:10" s="208" customFormat="1" ht="15.95" customHeight="1">
      <c r="A650" s="808"/>
      <c r="B650" s="551"/>
      <c r="C650" s="219"/>
      <c r="D650" s="220"/>
      <c r="E650" s="226"/>
      <c r="F650" s="221"/>
      <c r="G650" s="222"/>
      <c r="H650" s="423"/>
      <c r="I650" s="2"/>
      <c r="J650" s="2"/>
    </row>
    <row r="651" spans="1:10" s="208" customFormat="1" ht="15.95" customHeight="1">
      <c r="A651" s="808"/>
      <c r="B651" s="551"/>
      <c r="C651" s="219"/>
      <c r="D651" s="220"/>
      <c r="E651" s="226"/>
      <c r="F651" s="221"/>
      <c r="G651" s="222"/>
      <c r="H651" s="423"/>
      <c r="I651" s="2"/>
      <c r="J651" s="2"/>
    </row>
    <row r="652" spans="1:10" s="208" customFormat="1" ht="15.95" customHeight="1">
      <c r="A652" s="808"/>
      <c r="B652" s="551"/>
      <c r="C652" s="219"/>
      <c r="D652" s="220"/>
      <c r="E652" s="226"/>
      <c r="F652" s="221"/>
      <c r="G652" s="222"/>
      <c r="H652" s="423"/>
      <c r="I652" s="2"/>
      <c r="J652" s="2"/>
    </row>
    <row r="653" spans="1:10" s="208" customFormat="1" ht="15.95" customHeight="1">
      <c r="A653" s="808"/>
      <c r="B653" s="551"/>
      <c r="C653" s="219"/>
      <c r="D653" s="220"/>
      <c r="E653" s="226"/>
      <c r="F653" s="221"/>
      <c r="G653" s="222"/>
      <c r="H653" s="423"/>
      <c r="I653" s="2"/>
      <c r="J653" s="2"/>
    </row>
    <row r="654" spans="1:10" s="208" customFormat="1" ht="15.95" customHeight="1">
      <c r="A654" s="808"/>
      <c r="B654" s="551"/>
      <c r="C654" s="219"/>
      <c r="D654" s="220"/>
      <c r="E654" s="226"/>
      <c r="F654" s="221"/>
      <c r="G654" s="222"/>
      <c r="H654" s="423"/>
      <c r="I654" s="2"/>
      <c r="J654" s="2"/>
    </row>
    <row r="655" spans="1:10" s="208" customFormat="1" ht="15.95" customHeight="1">
      <c r="A655" s="808"/>
      <c r="B655" s="551"/>
      <c r="C655" s="219"/>
      <c r="D655" s="220"/>
      <c r="E655" s="226"/>
      <c r="F655" s="221"/>
      <c r="G655" s="222"/>
      <c r="H655" s="423"/>
      <c r="I655" s="2"/>
      <c r="J655" s="2"/>
    </row>
    <row r="656" spans="1:10" s="208" customFormat="1" ht="15.95" customHeight="1">
      <c r="A656" s="808"/>
      <c r="B656" s="551"/>
      <c r="C656" s="219"/>
      <c r="D656" s="220"/>
      <c r="E656" s="226"/>
      <c r="F656" s="221"/>
      <c r="G656" s="222"/>
      <c r="H656" s="423"/>
      <c r="I656" s="2"/>
      <c r="J656" s="2"/>
    </row>
    <row r="657" spans="1:10" s="208" customFormat="1" ht="15.95" customHeight="1">
      <c r="A657" s="808"/>
      <c r="B657" s="551"/>
      <c r="C657" s="219"/>
      <c r="D657" s="220"/>
      <c r="E657" s="226"/>
      <c r="F657" s="221"/>
      <c r="G657" s="222"/>
      <c r="H657" s="423"/>
      <c r="I657" s="2"/>
      <c r="J657" s="2"/>
    </row>
    <row r="658" spans="1:10" s="208" customFormat="1" ht="15.95" customHeight="1">
      <c r="A658" s="808"/>
      <c r="B658" s="551"/>
      <c r="C658" s="219"/>
      <c r="D658" s="220"/>
      <c r="E658" s="226"/>
      <c r="F658" s="221"/>
      <c r="G658" s="222"/>
      <c r="H658" s="423"/>
      <c r="I658" s="2"/>
      <c r="J658" s="2"/>
    </row>
    <row r="659" spans="1:10" s="208" customFormat="1" ht="15.95" customHeight="1">
      <c r="A659" s="808"/>
      <c r="B659" s="551"/>
      <c r="C659" s="219"/>
      <c r="D659" s="220"/>
      <c r="E659" s="226"/>
      <c r="F659" s="221"/>
      <c r="G659" s="222"/>
      <c r="H659" s="423"/>
      <c r="I659" s="2"/>
      <c r="J659" s="2"/>
    </row>
    <row r="660" spans="1:10" s="208" customFormat="1" ht="15.95" customHeight="1">
      <c r="A660" s="808"/>
      <c r="B660" s="551"/>
      <c r="C660" s="219"/>
      <c r="D660" s="220"/>
      <c r="E660" s="226"/>
      <c r="F660" s="221"/>
      <c r="G660" s="222"/>
      <c r="H660" s="423"/>
      <c r="I660" s="2"/>
      <c r="J660" s="2"/>
    </row>
    <row r="661" spans="1:10" s="208" customFormat="1" ht="15.95" customHeight="1">
      <c r="A661" s="808"/>
      <c r="B661" s="551"/>
      <c r="C661" s="219"/>
      <c r="D661" s="220"/>
      <c r="E661" s="226"/>
      <c r="F661" s="221"/>
      <c r="G661" s="222"/>
      <c r="H661" s="423"/>
      <c r="I661" s="2"/>
      <c r="J661" s="2"/>
    </row>
    <row r="662" spans="1:10" s="208" customFormat="1" ht="15.95" customHeight="1">
      <c r="A662" s="808"/>
      <c r="B662" s="551"/>
      <c r="C662" s="219"/>
      <c r="D662" s="220"/>
      <c r="E662" s="226"/>
      <c r="F662" s="221"/>
      <c r="G662" s="222"/>
      <c r="H662" s="423"/>
      <c r="I662" s="2"/>
      <c r="J662" s="2"/>
    </row>
    <row r="663" spans="1:10" s="208" customFormat="1" ht="15.95" customHeight="1">
      <c r="A663" s="808"/>
      <c r="B663" s="551"/>
      <c r="C663" s="219"/>
      <c r="D663" s="220"/>
      <c r="E663" s="226"/>
      <c r="F663" s="221"/>
      <c r="G663" s="222"/>
      <c r="H663" s="423"/>
      <c r="I663" s="2"/>
      <c r="J663" s="2"/>
    </row>
    <row r="664" spans="1:10" s="208" customFormat="1" ht="15.95" customHeight="1">
      <c r="A664" s="808"/>
      <c r="B664" s="551"/>
      <c r="C664" s="219"/>
      <c r="D664" s="220"/>
      <c r="E664" s="226"/>
      <c r="F664" s="221"/>
      <c r="G664" s="222"/>
      <c r="H664" s="423"/>
      <c r="I664" s="2"/>
      <c r="J664" s="2"/>
    </row>
    <row r="665" spans="1:10" s="208" customFormat="1" ht="15.95" customHeight="1">
      <c r="A665" s="808"/>
      <c r="B665" s="551"/>
      <c r="C665" s="219"/>
      <c r="D665" s="220"/>
      <c r="E665" s="226"/>
      <c r="F665" s="221"/>
      <c r="G665" s="222"/>
      <c r="H665" s="423"/>
      <c r="I665" s="2"/>
      <c r="J665" s="2"/>
    </row>
    <row r="666" spans="1:10" s="208" customFormat="1" ht="15.95" customHeight="1">
      <c r="A666" s="808"/>
      <c r="B666" s="551"/>
      <c r="C666" s="219"/>
      <c r="D666" s="220"/>
      <c r="E666" s="226"/>
      <c r="F666" s="221"/>
      <c r="G666" s="222"/>
      <c r="H666" s="423"/>
      <c r="I666" s="2"/>
      <c r="J666" s="2"/>
    </row>
    <row r="667" spans="1:10" s="208" customFormat="1" ht="15.95" customHeight="1">
      <c r="A667" s="808"/>
      <c r="B667" s="551"/>
      <c r="C667" s="219"/>
      <c r="D667" s="220"/>
      <c r="E667" s="226"/>
      <c r="F667" s="221"/>
      <c r="G667" s="222"/>
      <c r="H667" s="423"/>
      <c r="I667" s="2"/>
      <c r="J667" s="2"/>
    </row>
    <row r="668" spans="1:10" s="208" customFormat="1" ht="15.95" customHeight="1">
      <c r="A668" s="808"/>
      <c r="B668" s="551"/>
      <c r="C668" s="219"/>
      <c r="D668" s="220"/>
      <c r="E668" s="226"/>
      <c r="F668" s="221"/>
      <c r="G668" s="222"/>
      <c r="H668" s="423"/>
      <c r="I668" s="2"/>
      <c r="J668" s="2"/>
    </row>
    <row r="669" spans="1:10" s="208" customFormat="1" ht="15.95" customHeight="1">
      <c r="A669" s="808"/>
      <c r="B669" s="551"/>
      <c r="C669" s="219"/>
      <c r="D669" s="220"/>
      <c r="E669" s="226"/>
      <c r="F669" s="221"/>
      <c r="G669" s="222"/>
      <c r="H669" s="423"/>
      <c r="I669" s="2"/>
      <c r="J669" s="2"/>
    </row>
    <row r="670" spans="1:10" s="208" customFormat="1" ht="15.95" customHeight="1">
      <c r="A670" s="808"/>
      <c r="B670" s="551"/>
      <c r="C670" s="219"/>
      <c r="D670" s="220"/>
      <c r="E670" s="226"/>
      <c r="F670" s="221"/>
      <c r="G670" s="222"/>
      <c r="H670" s="423"/>
      <c r="I670" s="2"/>
      <c r="J670" s="2"/>
    </row>
    <row r="671" spans="1:10" s="208" customFormat="1" ht="15.95" customHeight="1">
      <c r="A671" s="808"/>
      <c r="B671" s="551"/>
      <c r="C671" s="219"/>
      <c r="D671" s="220"/>
      <c r="E671" s="226"/>
      <c r="F671" s="221"/>
      <c r="G671" s="222"/>
      <c r="H671" s="423"/>
      <c r="I671" s="2"/>
      <c r="J671" s="2"/>
    </row>
    <row r="672" spans="1:10" s="208" customFormat="1" ht="15.95" customHeight="1">
      <c r="A672" s="808"/>
      <c r="B672" s="551"/>
      <c r="C672" s="219"/>
      <c r="D672" s="220"/>
      <c r="E672" s="226"/>
      <c r="F672" s="221"/>
      <c r="G672" s="222"/>
      <c r="H672" s="423"/>
      <c r="I672" s="2"/>
      <c r="J672" s="2"/>
    </row>
    <row r="673" spans="1:10" s="208" customFormat="1" ht="15.95" customHeight="1">
      <c r="A673" s="808"/>
      <c r="B673" s="551"/>
      <c r="C673" s="219"/>
      <c r="D673" s="220"/>
      <c r="E673" s="226"/>
      <c r="F673" s="221"/>
      <c r="G673" s="222"/>
      <c r="H673" s="423"/>
      <c r="I673" s="2"/>
      <c r="J673" s="2"/>
    </row>
    <row r="674" spans="1:10" s="208" customFormat="1" ht="15.95" customHeight="1">
      <c r="A674" s="808"/>
      <c r="B674" s="551"/>
      <c r="C674" s="219"/>
      <c r="D674" s="220"/>
      <c r="E674" s="226"/>
      <c r="F674" s="221"/>
      <c r="G674" s="222"/>
      <c r="H674" s="423"/>
      <c r="I674" s="2"/>
      <c r="J674" s="2"/>
    </row>
    <row r="675" spans="1:10" s="208" customFormat="1" ht="15.95" customHeight="1">
      <c r="A675" s="808"/>
      <c r="B675" s="551"/>
      <c r="C675" s="219"/>
      <c r="D675" s="220"/>
      <c r="E675" s="226"/>
      <c r="F675" s="221"/>
      <c r="G675" s="222"/>
      <c r="H675" s="423"/>
      <c r="I675" s="2"/>
      <c r="J675" s="2"/>
    </row>
    <row r="676" spans="1:10" s="208" customFormat="1" ht="15.95" customHeight="1">
      <c r="A676" s="808"/>
      <c r="B676" s="551"/>
      <c r="C676" s="219"/>
      <c r="D676" s="220"/>
      <c r="E676" s="226"/>
      <c r="F676" s="221"/>
      <c r="G676" s="222"/>
      <c r="H676" s="423"/>
      <c r="I676" s="2"/>
      <c r="J676" s="2"/>
    </row>
    <row r="677" spans="1:10" s="208" customFormat="1" ht="15.95" customHeight="1">
      <c r="A677" s="808"/>
      <c r="B677" s="551"/>
      <c r="C677" s="219"/>
      <c r="D677" s="220"/>
      <c r="E677" s="226"/>
      <c r="F677" s="221"/>
      <c r="G677" s="222"/>
      <c r="H677" s="423"/>
      <c r="I677" s="2"/>
      <c r="J677" s="2"/>
    </row>
    <row r="678" spans="1:10" s="208" customFormat="1" ht="15.95" customHeight="1">
      <c r="A678" s="808"/>
      <c r="B678" s="551"/>
      <c r="C678" s="219"/>
      <c r="D678" s="220"/>
      <c r="E678" s="226"/>
      <c r="F678" s="221"/>
      <c r="G678" s="222"/>
      <c r="H678" s="423"/>
      <c r="I678" s="2"/>
      <c r="J678" s="2"/>
    </row>
    <row r="679" spans="1:10" s="208" customFormat="1" ht="15.95" customHeight="1">
      <c r="A679" s="808"/>
      <c r="B679" s="551"/>
      <c r="C679" s="219"/>
      <c r="D679" s="220"/>
      <c r="E679" s="226"/>
      <c r="F679" s="221"/>
      <c r="G679" s="222"/>
      <c r="H679" s="423"/>
      <c r="I679" s="2"/>
      <c r="J679" s="2"/>
    </row>
    <row r="680" spans="1:10" s="208" customFormat="1" ht="15.95" customHeight="1">
      <c r="A680" s="808"/>
      <c r="B680" s="551"/>
      <c r="C680" s="219"/>
      <c r="D680" s="220"/>
      <c r="E680" s="226"/>
      <c r="F680" s="221"/>
      <c r="G680" s="222"/>
      <c r="H680" s="423"/>
      <c r="I680" s="2"/>
      <c r="J680" s="2"/>
    </row>
    <row r="681" spans="1:10" s="208" customFormat="1" ht="15.95" customHeight="1">
      <c r="A681" s="808"/>
      <c r="B681" s="551"/>
      <c r="C681" s="219"/>
      <c r="D681" s="220"/>
      <c r="E681" s="226"/>
      <c r="F681" s="221"/>
      <c r="G681" s="222"/>
      <c r="H681" s="423"/>
      <c r="I681" s="2"/>
      <c r="J681" s="2"/>
    </row>
    <row r="682" spans="1:10" s="208" customFormat="1" ht="15.95" customHeight="1">
      <c r="A682" s="808"/>
      <c r="B682" s="551"/>
      <c r="C682" s="219"/>
      <c r="D682" s="220"/>
      <c r="E682" s="226"/>
      <c r="F682" s="221"/>
      <c r="G682" s="222"/>
      <c r="H682" s="423"/>
      <c r="I682" s="2"/>
      <c r="J682" s="2"/>
    </row>
    <row r="683" spans="1:10" s="208" customFormat="1" ht="15.95" customHeight="1">
      <c r="A683" s="808"/>
      <c r="B683" s="551"/>
      <c r="C683" s="219"/>
      <c r="D683" s="220"/>
      <c r="E683" s="226"/>
      <c r="F683" s="221"/>
      <c r="G683" s="222"/>
      <c r="H683" s="423"/>
      <c r="I683" s="2"/>
      <c r="J683" s="2"/>
    </row>
    <row r="684" spans="1:10" s="208" customFormat="1" ht="15.95" customHeight="1">
      <c r="A684" s="808"/>
      <c r="B684" s="551"/>
      <c r="C684" s="219"/>
      <c r="D684" s="220"/>
      <c r="E684" s="226"/>
      <c r="F684" s="221"/>
      <c r="G684" s="222"/>
      <c r="H684" s="423"/>
      <c r="I684" s="2"/>
      <c r="J684" s="2"/>
    </row>
    <row r="685" spans="1:10" s="208" customFormat="1" ht="15.95" customHeight="1">
      <c r="A685" s="808"/>
      <c r="B685" s="551"/>
      <c r="C685" s="219"/>
      <c r="D685" s="220"/>
      <c r="E685" s="226"/>
      <c r="F685" s="221"/>
      <c r="G685" s="222"/>
      <c r="H685" s="423"/>
      <c r="I685" s="2"/>
      <c r="J685" s="2"/>
    </row>
    <row r="686" spans="1:10" s="208" customFormat="1" ht="15.95" customHeight="1">
      <c r="A686" s="808"/>
      <c r="B686" s="551"/>
      <c r="C686" s="219"/>
      <c r="D686" s="220"/>
      <c r="E686" s="226"/>
      <c r="F686" s="221"/>
      <c r="G686" s="222"/>
      <c r="H686" s="423"/>
      <c r="I686" s="2"/>
      <c r="J686" s="2"/>
    </row>
    <row r="687" spans="1:10" s="208" customFormat="1" ht="15.95" customHeight="1">
      <c r="A687" s="808"/>
      <c r="B687" s="551"/>
      <c r="C687" s="219"/>
      <c r="D687" s="220"/>
      <c r="E687" s="226"/>
      <c r="F687" s="221"/>
      <c r="G687" s="222"/>
      <c r="H687" s="423"/>
      <c r="I687" s="2"/>
      <c r="J687" s="2"/>
    </row>
    <row r="688" spans="1:10" s="208" customFormat="1" ht="15.95" customHeight="1">
      <c r="A688" s="808"/>
      <c r="B688" s="551"/>
      <c r="C688" s="219"/>
      <c r="D688" s="220"/>
      <c r="E688" s="226"/>
      <c r="F688" s="221"/>
      <c r="G688" s="222"/>
      <c r="H688" s="423"/>
      <c r="I688" s="2"/>
      <c r="J688" s="2"/>
    </row>
    <row r="689" spans="1:10" s="208" customFormat="1" ht="15.95" customHeight="1">
      <c r="A689" s="808"/>
      <c r="B689" s="551"/>
      <c r="C689" s="219"/>
      <c r="D689" s="220"/>
      <c r="E689" s="226"/>
      <c r="F689" s="221"/>
      <c r="G689" s="222"/>
      <c r="H689" s="423"/>
      <c r="I689" s="2"/>
      <c r="J689" s="2"/>
    </row>
    <row r="690" spans="1:10" s="208" customFormat="1" ht="15.95" customHeight="1">
      <c r="A690" s="808"/>
      <c r="B690" s="551"/>
      <c r="C690" s="219"/>
      <c r="D690" s="220"/>
      <c r="E690" s="226"/>
      <c r="F690" s="221"/>
      <c r="G690" s="222"/>
      <c r="H690" s="423"/>
      <c r="I690" s="2"/>
      <c r="J690" s="2"/>
    </row>
    <row r="691" spans="1:10" s="208" customFormat="1" ht="15.95" customHeight="1">
      <c r="A691" s="808"/>
      <c r="B691" s="551"/>
      <c r="C691" s="219"/>
      <c r="D691" s="220"/>
      <c r="E691" s="226"/>
      <c r="F691" s="221"/>
      <c r="G691" s="222"/>
      <c r="H691" s="423"/>
      <c r="I691" s="2"/>
      <c r="J691" s="2"/>
    </row>
    <row r="692" spans="1:10" s="208" customFormat="1" ht="15.95" customHeight="1">
      <c r="A692" s="808"/>
      <c r="B692" s="551"/>
      <c r="C692" s="219"/>
      <c r="D692" s="220"/>
      <c r="E692" s="226"/>
      <c r="F692" s="221"/>
      <c r="G692" s="222"/>
      <c r="H692" s="423"/>
      <c r="I692" s="2"/>
      <c r="J692" s="2"/>
    </row>
    <row r="693" spans="1:10" s="208" customFormat="1" ht="15.95" customHeight="1">
      <c r="A693" s="808"/>
      <c r="B693" s="551"/>
      <c r="C693" s="219"/>
      <c r="D693" s="220"/>
      <c r="E693" s="226"/>
      <c r="F693" s="221"/>
      <c r="G693" s="222"/>
      <c r="H693" s="423"/>
      <c r="I693" s="2"/>
      <c r="J693" s="2"/>
    </row>
    <row r="694" spans="1:10" s="208" customFormat="1" ht="15.95" customHeight="1">
      <c r="A694" s="808"/>
      <c r="B694" s="551"/>
      <c r="C694" s="219"/>
      <c r="D694" s="220"/>
      <c r="E694" s="226"/>
      <c r="F694" s="221"/>
      <c r="G694" s="222"/>
      <c r="H694" s="423"/>
      <c r="I694" s="2"/>
      <c r="J694" s="2"/>
    </row>
    <row r="695" spans="1:10" s="208" customFormat="1" ht="15.95" customHeight="1">
      <c r="A695" s="808"/>
      <c r="B695" s="551"/>
      <c r="C695" s="219"/>
      <c r="D695" s="220"/>
      <c r="E695" s="226"/>
      <c r="F695" s="221"/>
      <c r="G695" s="222"/>
      <c r="H695" s="423"/>
      <c r="I695" s="2"/>
      <c r="J695" s="2"/>
    </row>
    <row r="696" spans="1:10" s="208" customFormat="1" ht="15.95" customHeight="1">
      <c r="A696" s="808"/>
      <c r="B696" s="551"/>
      <c r="C696" s="219"/>
      <c r="D696" s="220"/>
      <c r="E696" s="226"/>
      <c r="F696" s="221"/>
      <c r="G696" s="222"/>
      <c r="H696" s="423"/>
      <c r="I696" s="2"/>
      <c r="J696" s="2"/>
    </row>
    <row r="697" spans="1:10" s="208" customFormat="1" ht="15.95" customHeight="1">
      <c r="A697" s="808"/>
      <c r="B697" s="551"/>
      <c r="C697" s="219"/>
      <c r="D697" s="220"/>
      <c r="E697" s="226"/>
      <c r="F697" s="221"/>
      <c r="G697" s="222"/>
      <c r="H697" s="423"/>
      <c r="I697" s="2"/>
      <c r="J697" s="2"/>
    </row>
    <row r="698" spans="1:10" s="208" customFormat="1" ht="15.95" customHeight="1">
      <c r="A698" s="808"/>
      <c r="B698" s="551"/>
      <c r="C698" s="219"/>
      <c r="D698" s="220"/>
      <c r="E698" s="226"/>
      <c r="F698" s="221"/>
      <c r="G698" s="222"/>
      <c r="H698" s="423"/>
      <c r="I698" s="2"/>
      <c r="J698" s="2"/>
    </row>
    <row r="699" spans="1:10" s="208" customFormat="1" ht="15.95" customHeight="1">
      <c r="A699" s="808"/>
      <c r="B699" s="551"/>
      <c r="C699" s="219"/>
      <c r="D699" s="220"/>
      <c r="E699" s="226"/>
      <c r="F699" s="221"/>
      <c r="G699" s="222"/>
      <c r="H699" s="423"/>
      <c r="I699" s="2"/>
      <c r="J699" s="2"/>
    </row>
    <row r="700" spans="1:10" s="208" customFormat="1" ht="15.95" customHeight="1">
      <c r="A700" s="808"/>
      <c r="B700" s="551"/>
      <c r="C700" s="219"/>
      <c r="D700" s="220"/>
      <c r="E700" s="226"/>
      <c r="F700" s="221"/>
      <c r="G700" s="222"/>
      <c r="H700" s="423"/>
      <c r="I700" s="2"/>
      <c r="J700" s="2"/>
    </row>
    <row r="701" spans="1:10" s="208" customFormat="1" ht="15.95" customHeight="1">
      <c r="A701" s="808"/>
      <c r="B701" s="551"/>
      <c r="C701" s="219"/>
      <c r="D701" s="220"/>
      <c r="E701" s="226"/>
      <c r="F701" s="221"/>
      <c r="G701" s="222"/>
      <c r="H701" s="423"/>
      <c r="I701" s="2"/>
      <c r="J701" s="2"/>
    </row>
    <row r="702" spans="1:10" s="208" customFormat="1" ht="15.95" customHeight="1">
      <c r="A702" s="808"/>
      <c r="B702" s="551"/>
      <c r="C702" s="219"/>
      <c r="D702" s="220"/>
      <c r="E702" s="226"/>
      <c r="F702" s="221"/>
      <c r="G702" s="222"/>
      <c r="H702" s="423"/>
      <c r="I702" s="2"/>
      <c r="J702" s="2"/>
    </row>
    <row r="703" spans="1:10" s="208" customFormat="1" ht="15.95" customHeight="1">
      <c r="A703" s="808"/>
      <c r="B703" s="551"/>
      <c r="C703" s="219"/>
      <c r="D703" s="220"/>
      <c r="E703" s="226"/>
      <c r="F703" s="221"/>
      <c r="G703" s="222"/>
      <c r="H703" s="423"/>
      <c r="I703" s="2"/>
      <c r="J703" s="2"/>
    </row>
    <row r="704" spans="1:10">
      <c r="B704" s="551"/>
      <c r="C704" s="219"/>
      <c r="D704" s="220"/>
      <c r="F704" s="221"/>
      <c r="G704" s="222"/>
    </row>
    <row r="705" spans="2:7">
      <c r="B705" s="551"/>
      <c r="C705" s="219"/>
      <c r="D705" s="220"/>
      <c r="F705" s="221"/>
      <c r="G705" s="222"/>
    </row>
    <row r="706" spans="2:7">
      <c r="B706" s="551"/>
      <c r="C706" s="219"/>
      <c r="D706" s="220"/>
      <c r="F706" s="221"/>
      <c r="G706" s="222"/>
    </row>
    <row r="707" spans="2:7">
      <c r="B707" s="551"/>
      <c r="C707" s="219"/>
      <c r="D707" s="220"/>
      <c r="F707" s="221"/>
      <c r="G707" s="222"/>
    </row>
    <row r="708" spans="2:7">
      <c r="B708" s="551"/>
      <c r="C708" s="219"/>
      <c r="D708" s="220"/>
      <c r="F708" s="221"/>
      <c r="G708" s="222"/>
    </row>
    <row r="709" spans="2:7">
      <c r="B709" s="551"/>
      <c r="C709" s="219"/>
      <c r="D709" s="220"/>
      <c r="F709" s="221"/>
      <c r="G709" s="222"/>
    </row>
    <row r="710" spans="2:7">
      <c r="B710" s="551"/>
      <c r="C710" s="219"/>
      <c r="D710" s="220"/>
      <c r="F710" s="221"/>
      <c r="G710" s="222"/>
    </row>
    <row r="711" spans="2:7">
      <c r="B711" s="551"/>
      <c r="C711" s="219"/>
      <c r="D711" s="220"/>
      <c r="F711" s="221"/>
      <c r="G711" s="222"/>
    </row>
    <row r="712" spans="2:7">
      <c r="B712" s="551"/>
      <c r="C712" s="219"/>
      <c r="D712" s="220"/>
      <c r="F712" s="221"/>
      <c r="G712" s="222"/>
    </row>
    <row r="713" spans="2:7">
      <c r="B713" s="551"/>
      <c r="C713" s="219"/>
      <c r="D713" s="220"/>
      <c r="F713" s="221"/>
      <c r="G713" s="222"/>
    </row>
    <row r="714" spans="2:7">
      <c r="B714" s="551"/>
      <c r="C714" s="219"/>
      <c r="D714" s="220"/>
      <c r="F714" s="221"/>
      <c r="G714" s="222"/>
    </row>
    <row r="715" spans="2:7">
      <c r="B715" s="551"/>
      <c r="C715" s="219"/>
      <c r="D715" s="220"/>
      <c r="F715" s="221"/>
      <c r="G715" s="222"/>
    </row>
    <row r="716" spans="2:7">
      <c r="B716" s="551"/>
      <c r="C716" s="219"/>
      <c r="D716" s="220"/>
      <c r="F716" s="221"/>
      <c r="G716" s="222"/>
    </row>
    <row r="717" spans="2:7">
      <c r="B717" s="551"/>
      <c r="C717" s="219"/>
      <c r="D717" s="220"/>
      <c r="F717" s="221"/>
      <c r="G717" s="222"/>
    </row>
    <row r="718" spans="2:7">
      <c r="B718" s="551"/>
      <c r="C718" s="219"/>
      <c r="D718" s="220"/>
      <c r="F718" s="221"/>
      <c r="G718" s="222"/>
    </row>
    <row r="719" spans="2:7">
      <c r="B719" s="551"/>
      <c r="C719" s="219"/>
      <c r="D719" s="220"/>
      <c r="F719" s="221"/>
      <c r="G719" s="222"/>
    </row>
    <row r="720" spans="2:7">
      <c r="B720" s="551"/>
      <c r="C720" s="219"/>
      <c r="D720" s="220"/>
      <c r="F720" s="221"/>
      <c r="G720" s="222"/>
    </row>
    <row r="721" spans="2:7">
      <c r="B721" s="551"/>
      <c r="C721" s="219"/>
      <c r="D721" s="220"/>
      <c r="F721" s="221"/>
      <c r="G721" s="222"/>
    </row>
    <row r="722" spans="2:7">
      <c r="B722" s="551"/>
      <c r="C722" s="219"/>
      <c r="D722" s="220"/>
      <c r="F722" s="221"/>
      <c r="G722" s="222"/>
    </row>
  </sheetData>
  <autoFilter ref="A10:F118"/>
  <mergeCells count="35">
    <mergeCell ref="B136:D136"/>
    <mergeCell ref="B137:D137"/>
    <mergeCell ref="B139:F139"/>
    <mergeCell ref="B140:F140"/>
    <mergeCell ref="B123:G123"/>
    <mergeCell ref="B128:G128"/>
    <mergeCell ref="B133:D133"/>
    <mergeCell ref="B134:D134"/>
    <mergeCell ref="B135:D135"/>
    <mergeCell ref="F134:G134"/>
    <mergeCell ref="B138:D138"/>
    <mergeCell ref="B119:G119"/>
    <mergeCell ref="B49:G49"/>
    <mergeCell ref="B50:G50"/>
    <mergeCell ref="B63:G63"/>
    <mergeCell ref="B65:G65"/>
    <mergeCell ref="B76:G76"/>
    <mergeCell ref="B86:G86"/>
    <mergeCell ref="B99:G99"/>
    <mergeCell ref="B101:G101"/>
    <mergeCell ref="B104:G104"/>
    <mergeCell ref="B106:G106"/>
    <mergeCell ref="B113:G113"/>
    <mergeCell ref="B43:G43"/>
    <mergeCell ref="B1:F1"/>
    <mergeCell ref="B2:G2"/>
    <mergeCell ref="B3:G3"/>
    <mergeCell ref="B4:G4"/>
    <mergeCell ref="B5:G7"/>
    <mergeCell ref="B9:B10"/>
    <mergeCell ref="B11:G11"/>
    <mergeCell ref="B16:G16"/>
    <mergeCell ref="B23:G23"/>
    <mergeCell ref="B30:G30"/>
    <mergeCell ref="B37:G37"/>
  </mergeCells>
  <pageMargins left="0.7" right="0.7" top="0.75" bottom="0.75" header="0.3" footer="0.3"/>
  <pageSetup paperSize="9" scale="48" fitToHeight="0" orientation="portrait" r:id="rId1"/>
  <rowBreaks count="1" manualBreakCount="1">
    <brk id="6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115"/>
  <sheetViews>
    <sheetView showGridLines="0" view="pageBreakPreview" zoomScale="80" zoomScaleNormal="75" zoomScaleSheetLayoutView="80" workbookViewId="0">
      <pane ySplit="8" topLeftCell="A9" activePane="bottomLeft" state="frozen"/>
      <selection activeCell="O37" sqref="O37"/>
      <selection pane="bottomLeft" activeCell="L107" sqref="A107:M116"/>
    </sheetView>
  </sheetViews>
  <sheetFormatPr defaultRowHeight="12.75"/>
  <cols>
    <col min="1" max="1" width="7.7109375" style="109" customWidth="1"/>
    <col min="2" max="3" width="7.7109375" style="19" customWidth="1"/>
    <col min="4" max="4" width="46.85546875" style="19" customWidth="1"/>
    <col min="5" max="5" width="11.7109375" style="553" customWidth="1"/>
    <col min="6" max="8" width="8.7109375" style="19" customWidth="1"/>
    <col min="9" max="11" width="10.28515625" style="19" customWidth="1"/>
    <col min="12" max="12" width="10.7109375" style="49" customWidth="1"/>
    <col min="13" max="13" width="13" style="49" customWidth="1"/>
    <col min="14" max="14" width="10.7109375" style="49" hidden="1" customWidth="1"/>
    <col min="15" max="15" width="9.140625" style="553"/>
    <col min="16" max="16" width="9.140625" style="1130"/>
    <col min="17" max="16384" width="9.140625" style="19"/>
  </cols>
  <sheetData>
    <row r="1" spans="1:16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09"/>
    </row>
    <row r="2" spans="1:16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553"/>
    </row>
    <row r="3" spans="1:16" ht="15" customHeight="1">
      <c r="A3" s="1297" t="s">
        <v>516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10"/>
    </row>
    <row r="4" spans="1:16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09"/>
    </row>
    <row r="5" spans="1:16" ht="15" customHeight="1">
      <c r="A5" s="99"/>
      <c r="B5" s="100"/>
      <c r="C5" s="100"/>
      <c r="D5" s="100"/>
      <c r="E5" s="829"/>
      <c r="F5" s="100"/>
      <c r="G5" s="100"/>
      <c r="H5" s="100"/>
      <c r="I5" s="100"/>
      <c r="J5" s="100"/>
      <c r="K5" s="100"/>
      <c r="L5" s="100"/>
      <c r="M5" s="100"/>
      <c r="N5" s="553"/>
    </row>
    <row r="6" spans="1:16" s="2" customFormat="1" ht="15" customHeight="1">
      <c r="A6" s="36"/>
      <c r="B6" s="22"/>
      <c r="C6" s="22"/>
      <c r="D6" s="22"/>
      <c r="E6" s="22"/>
      <c r="F6" s="22"/>
      <c r="G6" s="22"/>
      <c r="H6" s="22"/>
      <c r="I6" s="22"/>
      <c r="J6" s="22"/>
      <c r="K6" s="22"/>
      <c r="L6" s="145" t="s">
        <v>63</v>
      </c>
      <c r="M6" s="146">
        <v>0</v>
      </c>
      <c r="N6" s="553"/>
      <c r="P6" s="1131"/>
    </row>
    <row r="7" spans="1:16" s="102" customFormat="1" ht="14.25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212"/>
      <c r="H7" s="1234"/>
      <c r="I7" s="1300" t="s">
        <v>3</v>
      </c>
      <c r="J7" s="1300" t="s">
        <v>4</v>
      </c>
      <c r="K7" s="1300" t="s">
        <v>5</v>
      </c>
      <c r="L7" s="1298" t="s">
        <v>42</v>
      </c>
      <c r="M7" s="1299"/>
      <c r="N7" s="147"/>
      <c r="P7" s="1132"/>
    </row>
    <row r="8" spans="1:16" s="102" customFormat="1" ht="16.5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01"/>
      <c r="J8" s="1301"/>
      <c r="K8" s="1301"/>
      <c r="L8" s="106" t="s">
        <v>9</v>
      </c>
      <c r="M8" s="107" t="s">
        <v>10</v>
      </c>
      <c r="N8" s="107" t="s">
        <v>64</v>
      </c>
      <c r="P8" s="1132"/>
    </row>
    <row r="9" spans="1:16" s="102" customFormat="1" ht="18" customHeight="1">
      <c r="A9" s="1211" t="s">
        <v>41</v>
      </c>
      <c r="B9" s="1212"/>
      <c r="C9" s="1212"/>
      <c r="D9" s="1212"/>
      <c r="E9" s="1206"/>
      <c r="F9" s="1206"/>
      <c r="G9" s="1206"/>
      <c r="H9" s="1206"/>
      <c r="I9" s="1206"/>
      <c r="J9" s="1206"/>
      <c r="K9" s="1206"/>
      <c r="L9" s="1206"/>
      <c r="M9" s="1207"/>
      <c r="N9" s="1111"/>
      <c r="P9" s="1132"/>
    </row>
    <row r="10" spans="1:16" ht="14.1" customHeight="1">
      <c r="A10" s="1277" t="s">
        <v>21</v>
      </c>
      <c r="B10" s="1278"/>
      <c r="C10" s="1279"/>
      <c r="D10" s="1286" t="s">
        <v>43</v>
      </c>
      <c r="E10" s="851" t="s">
        <v>477</v>
      </c>
      <c r="F10" s="50">
        <v>1000</v>
      </c>
      <c r="G10" s="51">
        <v>600</v>
      </c>
      <c r="H10" s="52">
        <v>80</v>
      </c>
      <c r="I10" s="92">
        <v>7</v>
      </c>
      <c r="J10" s="54">
        <f>F10*G10*I10/1000000</f>
        <v>4.2</v>
      </c>
      <c r="K10" s="54">
        <f>F10*G10*H10*I10/1000000000</f>
        <v>0.33600000000000002</v>
      </c>
      <c r="L10" s="47">
        <f>M10*K10/J10</f>
        <v>382.40000000000003</v>
      </c>
      <c r="M10" s="444">
        <f>N10*(100%-$M$6)</f>
        <v>4780</v>
      </c>
      <c r="N10" s="11">
        <v>4780</v>
      </c>
    </row>
    <row r="11" spans="1:16" ht="14.1" customHeight="1">
      <c r="A11" s="1280"/>
      <c r="B11" s="1281"/>
      <c r="C11" s="1282"/>
      <c r="D11" s="1241"/>
      <c r="E11" s="852" t="s">
        <v>477</v>
      </c>
      <c r="F11" s="48">
        <v>1000</v>
      </c>
      <c r="G11" s="13">
        <v>600</v>
      </c>
      <c r="H11" s="14">
        <v>90</v>
      </c>
      <c r="I11" s="93">
        <v>6</v>
      </c>
      <c r="J11" s="55">
        <f t="shared" ref="J11:J52" si="0">F11*G11*I11/1000000</f>
        <v>3.6</v>
      </c>
      <c r="K11" s="55">
        <f t="shared" ref="K11:K52" si="1">F11*G11*H11*I11/1000000000</f>
        <v>0.32400000000000001</v>
      </c>
      <c r="L11" s="11">
        <f t="shared" ref="L11:L27" si="2">M11*K11/J11</f>
        <v>400.86</v>
      </c>
      <c r="M11" s="436">
        <f t="shared" ref="M11:M105" si="3">N11*(100%-$M$6)</f>
        <v>4454</v>
      </c>
      <c r="N11" s="11">
        <v>4454</v>
      </c>
    </row>
    <row r="12" spans="1:16" ht="14.1" customHeight="1">
      <c r="A12" s="1280"/>
      <c r="B12" s="1281"/>
      <c r="C12" s="1282"/>
      <c r="D12" s="1241"/>
      <c r="E12" s="920" t="s">
        <v>480</v>
      </c>
      <c r="F12" s="879">
        <v>1000</v>
      </c>
      <c r="G12" s="880">
        <v>600</v>
      </c>
      <c r="H12" s="881">
        <v>100</v>
      </c>
      <c r="I12" s="921">
        <v>6</v>
      </c>
      <c r="J12" s="883">
        <f t="shared" si="0"/>
        <v>3.6</v>
      </c>
      <c r="K12" s="883">
        <f t="shared" si="1"/>
        <v>0.36</v>
      </c>
      <c r="L12" s="885">
        <f t="shared" si="2"/>
        <v>400.5</v>
      </c>
      <c r="M12" s="885">
        <f t="shared" si="3"/>
        <v>4005</v>
      </c>
      <c r="N12" s="11">
        <v>4005</v>
      </c>
    </row>
    <row r="13" spans="1:16" ht="14.1" customHeight="1">
      <c r="A13" s="1280"/>
      <c r="B13" s="1281"/>
      <c r="C13" s="1282"/>
      <c r="D13" s="1241"/>
      <c r="E13" s="852" t="s">
        <v>477</v>
      </c>
      <c r="F13" s="48">
        <v>1000</v>
      </c>
      <c r="G13" s="13">
        <v>600</v>
      </c>
      <c r="H13" s="94">
        <v>110</v>
      </c>
      <c r="I13" s="93">
        <v>5</v>
      </c>
      <c r="J13" s="55">
        <f t="shared" si="0"/>
        <v>3</v>
      </c>
      <c r="K13" s="55">
        <f t="shared" si="1"/>
        <v>0.33</v>
      </c>
      <c r="L13" s="11">
        <f t="shared" si="2"/>
        <v>440</v>
      </c>
      <c r="M13" s="436">
        <f t="shared" si="3"/>
        <v>4000</v>
      </c>
      <c r="N13" s="11">
        <v>4000</v>
      </c>
    </row>
    <row r="14" spans="1:16" ht="14.1" customHeight="1">
      <c r="A14" s="1280"/>
      <c r="B14" s="1281"/>
      <c r="C14" s="1282"/>
      <c r="D14" s="1241"/>
      <c r="E14" s="852" t="s">
        <v>477</v>
      </c>
      <c r="F14" s="48">
        <v>1000</v>
      </c>
      <c r="G14" s="13">
        <v>600</v>
      </c>
      <c r="H14" s="94">
        <v>120</v>
      </c>
      <c r="I14" s="93">
        <v>5</v>
      </c>
      <c r="J14" s="55">
        <f t="shared" si="0"/>
        <v>3</v>
      </c>
      <c r="K14" s="55">
        <f t="shared" si="1"/>
        <v>0.36</v>
      </c>
      <c r="L14" s="11">
        <f t="shared" si="2"/>
        <v>467.03999999999996</v>
      </c>
      <c r="M14" s="436">
        <f t="shared" si="3"/>
        <v>3892</v>
      </c>
      <c r="N14" s="11">
        <v>3892</v>
      </c>
    </row>
    <row r="15" spans="1:16" ht="14.1" customHeight="1">
      <c r="A15" s="1280"/>
      <c r="B15" s="1281"/>
      <c r="C15" s="1282"/>
      <c r="D15" s="1241"/>
      <c r="E15" s="852" t="s">
        <v>477</v>
      </c>
      <c r="F15" s="48">
        <v>1000</v>
      </c>
      <c r="G15" s="13">
        <v>600</v>
      </c>
      <c r="H15" s="94">
        <v>130</v>
      </c>
      <c r="I15" s="93">
        <v>4</v>
      </c>
      <c r="J15" s="55">
        <f t="shared" si="0"/>
        <v>2.4</v>
      </c>
      <c r="K15" s="55">
        <f t="shared" si="1"/>
        <v>0.312</v>
      </c>
      <c r="L15" s="11">
        <f t="shared" si="2"/>
        <v>494.65000000000003</v>
      </c>
      <c r="M15" s="436">
        <f t="shared" si="3"/>
        <v>3805</v>
      </c>
      <c r="N15" s="11">
        <v>3805</v>
      </c>
    </row>
    <row r="16" spans="1:16" ht="14.1" customHeight="1">
      <c r="A16" s="1280"/>
      <c r="B16" s="1281"/>
      <c r="C16" s="1282"/>
      <c r="D16" s="1241"/>
      <c r="E16" s="852" t="s">
        <v>477</v>
      </c>
      <c r="F16" s="48">
        <v>1000</v>
      </c>
      <c r="G16" s="13">
        <v>600</v>
      </c>
      <c r="H16" s="94">
        <v>140</v>
      </c>
      <c r="I16" s="93">
        <v>4</v>
      </c>
      <c r="J16" s="55">
        <f t="shared" si="0"/>
        <v>2.4</v>
      </c>
      <c r="K16" s="55">
        <f t="shared" si="1"/>
        <v>0.33600000000000002</v>
      </c>
      <c r="L16" s="11">
        <f t="shared" si="2"/>
        <v>521.50000000000011</v>
      </c>
      <c r="M16" s="436">
        <f t="shared" si="3"/>
        <v>3725</v>
      </c>
      <c r="N16" s="11">
        <v>3725</v>
      </c>
    </row>
    <row r="17" spans="1:14" ht="14.1" customHeight="1">
      <c r="A17" s="1280"/>
      <c r="B17" s="1281"/>
      <c r="C17" s="1282"/>
      <c r="D17" s="1241"/>
      <c r="E17" s="920" t="s">
        <v>480</v>
      </c>
      <c r="F17" s="879">
        <v>1000</v>
      </c>
      <c r="G17" s="880">
        <v>600</v>
      </c>
      <c r="H17" s="881">
        <v>150</v>
      </c>
      <c r="I17" s="921">
        <v>4</v>
      </c>
      <c r="J17" s="883">
        <f t="shared" si="0"/>
        <v>2.4</v>
      </c>
      <c r="K17" s="883">
        <f t="shared" si="1"/>
        <v>0.36</v>
      </c>
      <c r="L17" s="885">
        <f t="shared" si="2"/>
        <v>533.69999999999993</v>
      </c>
      <c r="M17" s="885">
        <f t="shared" si="3"/>
        <v>3558</v>
      </c>
      <c r="N17" s="11">
        <v>3558</v>
      </c>
    </row>
    <row r="18" spans="1:14" ht="14.1" customHeight="1">
      <c r="A18" s="1280"/>
      <c r="B18" s="1281"/>
      <c r="C18" s="1282"/>
      <c r="D18" s="822" t="s">
        <v>44</v>
      </c>
      <c r="E18" s="852" t="s">
        <v>477</v>
      </c>
      <c r="F18" s="48">
        <v>1000</v>
      </c>
      <c r="G18" s="13">
        <v>600</v>
      </c>
      <c r="H18" s="14">
        <v>160</v>
      </c>
      <c r="I18" s="93">
        <v>3</v>
      </c>
      <c r="J18" s="55">
        <f t="shared" si="0"/>
        <v>1.8</v>
      </c>
      <c r="K18" s="55">
        <f t="shared" si="1"/>
        <v>0.28799999999999998</v>
      </c>
      <c r="L18" s="11">
        <f t="shared" si="2"/>
        <v>577.91999999999996</v>
      </c>
      <c r="M18" s="436">
        <f t="shared" si="3"/>
        <v>3612</v>
      </c>
      <c r="N18" s="11">
        <v>3612</v>
      </c>
    </row>
    <row r="19" spans="1:14" ht="14.1" customHeight="1">
      <c r="A19" s="1280"/>
      <c r="B19" s="1281"/>
      <c r="C19" s="1282"/>
      <c r="D19" s="822"/>
      <c r="E19" s="852" t="s">
        <v>477</v>
      </c>
      <c r="F19" s="48">
        <v>1000</v>
      </c>
      <c r="G19" s="13">
        <v>600</v>
      </c>
      <c r="H19" s="14">
        <v>170</v>
      </c>
      <c r="I19" s="93">
        <v>3</v>
      </c>
      <c r="J19" s="55">
        <f t="shared" si="0"/>
        <v>1.8</v>
      </c>
      <c r="K19" s="55">
        <f t="shared" si="1"/>
        <v>0.30599999999999999</v>
      </c>
      <c r="L19" s="11">
        <f t="shared" si="2"/>
        <v>606.73</v>
      </c>
      <c r="M19" s="436">
        <f t="shared" si="3"/>
        <v>3569</v>
      </c>
      <c r="N19" s="11">
        <v>3569</v>
      </c>
    </row>
    <row r="20" spans="1:14" ht="14.1" customHeight="1">
      <c r="A20" s="1280"/>
      <c r="B20" s="1281"/>
      <c r="C20" s="1282"/>
      <c r="D20" s="1241" t="s">
        <v>484</v>
      </c>
      <c r="E20" s="852" t="s">
        <v>477</v>
      </c>
      <c r="F20" s="48">
        <v>1000</v>
      </c>
      <c r="G20" s="13">
        <v>600</v>
      </c>
      <c r="H20" s="94">
        <v>180</v>
      </c>
      <c r="I20" s="93">
        <v>3</v>
      </c>
      <c r="J20" s="55">
        <f t="shared" si="0"/>
        <v>1.8</v>
      </c>
      <c r="K20" s="55">
        <f t="shared" si="1"/>
        <v>0.32400000000000001</v>
      </c>
      <c r="L20" s="11">
        <f t="shared" si="2"/>
        <v>634.86</v>
      </c>
      <c r="M20" s="436">
        <f t="shared" si="3"/>
        <v>3527</v>
      </c>
      <c r="N20" s="11">
        <v>3527</v>
      </c>
    </row>
    <row r="21" spans="1:14" ht="14.1" customHeight="1">
      <c r="A21" s="1280"/>
      <c r="B21" s="1281"/>
      <c r="C21" s="1282"/>
      <c r="D21" s="1241"/>
      <c r="E21" s="852" t="s">
        <v>477</v>
      </c>
      <c r="F21" s="48">
        <v>1000</v>
      </c>
      <c r="G21" s="13">
        <v>600</v>
      </c>
      <c r="H21" s="14">
        <v>190</v>
      </c>
      <c r="I21" s="93">
        <v>3</v>
      </c>
      <c r="J21" s="55">
        <f t="shared" si="0"/>
        <v>1.8</v>
      </c>
      <c r="K21" s="55">
        <f t="shared" si="1"/>
        <v>0.34200000000000003</v>
      </c>
      <c r="L21" s="11">
        <f t="shared" si="2"/>
        <v>664.05000000000007</v>
      </c>
      <c r="M21" s="436">
        <f t="shared" si="3"/>
        <v>3495</v>
      </c>
      <c r="N21" s="11">
        <v>3495</v>
      </c>
    </row>
    <row r="22" spans="1:14" ht="14.1" customHeight="1">
      <c r="A22" s="1280"/>
      <c r="B22" s="1281"/>
      <c r="C22" s="1282"/>
      <c r="D22" s="1241"/>
      <c r="E22" s="852" t="s">
        <v>477</v>
      </c>
      <c r="F22" s="48">
        <v>1000</v>
      </c>
      <c r="G22" s="13">
        <v>600</v>
      </c>
      <c r="H22" s="14">
        <v>200</v>
      </c>
      <c r="I22" s="93">
        <v>3</v>
      </c>
      <c r="J22" s="55">
        <f t="shared" si="0"/>
        <v>1.8</v>
      </c>
      <c r="K22" s="55">
        <f t="shared" si="1"/>
        <v>0.36</v>
      </c>
      <c r="L22" s="11">
        <f t="shared" si="2"/>
        <v>691.99999999999989</v>
      </c>
      <c r="M22" s="436">
        <f t="shared" si="3"/>
        <v>3460</v>
      </c>
      <c r="N22" s="11">
        <v>3460</v>
      </c>
    </row>
    <row r="23" spans="1:14" ht="14.1" customHeight="1">
      <c r="A23" s="1280"/>
      <c r="B23" s="1281"/>
      <c r="C23" s="1282"/>
      <c r="D23" s="1241"/>
      <c r="E23" s="852" t="s">
        <v>477</v>
      </c>
      <c r="F23" s="48">
        <v>1000</v>
      </c>
      <c r="G23" s="13">
        <v>600</v>
      </c>
      <c r="H23" s="14">
        <v>210</v>
      </c>
      <c r="I23" s="93">
        <v>3</v>
      </c>
      <c r="J23" s="55">
        <f t="shared" si="0"/>
        <v>1.8</v>
      </c>
      <c r="K23" s="55">
        <f t="shared" si="1"/>
        <v>0.378</v>
      </c>
      <c r="L23" s="11">
        <f t="shared" si="2"/>
        <v>726.6</v>
      </c>
      <c r="M23" s="436">
        <f t="shared" si="3"/>
        <v>3460</v>
      </c>
      <c r="N23" s="11">
        <v>3460</v>
      </c>
    </row>
    <row r="24" spans="1:14" ht="14.1" customHeight="1">
      <c r="A24" s="1280"/>
      <c r="B24" s="1281"/>
      <c r="C24" s="1282"/>
      <c r="D24" s="1241"/>
      <c r="E24" s="852" t="s">
        <v>477</v>
      </c>
      <c r="F24" s="48">
        <v>1000</v>
      </c>
      <c r="G24" s="13">
        <v>600</v>
      </c>
      <c r="H24" s="14">
        <v>220</v>
      </c>
      <c r="I24" s="93">
        <v>2</v>
      </c>
      <c r="J24" s="55">
        <f t="shared" si="0"/>
        <v>1.2</v>
      </c>
      <c r="K24" s="55">
        <f t="shared" si="1"/>
        <v>0.26400000000000001</v>
      </c>
      <c r="L24" s="11">
        <f t="shared" si="2"/>
        <v>761.2</v>
      </c>
      <c r="M24" s="436">
        <f t="shared" si="3"/>
        <v>3460</v>
      </c>
      <c r="N24" s="11">
        <v>3460</v>
      </c>
    </row>
    <row r="25" spans="1:14" ht="14.1" customHeight="1">
      <c r="A25" s="1280"/>
      <c r="B25" s="1281"/>
      <c r="C25" s="1282"/>
      <c r="D25" s="1241"/>
      <c r="E25" s="852" t="s">
        <v>477</v>
      </c>
      <c r="F25" s="48">
        <v>1000</v>
      </c>
      <c r="G25" s="13">
        <v>600</v>
      </c>
      <c r="H25" s="14">
        <v>230</v>
      </c>
      <c r="I25" s="93">
        <v>2</v>
      </c>
      <c r="J25" s="55">
        <f t="shared" si="0"/>
        <v>1.2</v>
      </c>
      <c r="K25" s="55">
        <f t="shared" si="1"/>
        <v>0.27600000000000002</v>
      </c>
      <c r="L25" s="11">
        <f t="shared" si="2"/>
        <v>795.80000000000007</v>
      </c>
      <c r="M25" s="436">
        <f t="shared" si="3"/>
        <v>3460</v>
      </c>
      <c r="N25" s="11">
        <v>3460</v>
      </c>
    </row>
    <row r="26" spans="1:14" ht="14.1" customHeight="1">
      <c r="A26" s="1280"/>
      <c r="B26" s="1281"/>
      <c r="C26" s="1282"/>
      <c r="E26" s="853" t="s">
        <v>477</v>
      </c>
      <c r="F26" s="48">
        <v>1000</v>
      </c>
      <c r="G26" s="13">
        <v>600</v>
      </c>
      <c r="H26" s="14">
        <v>240</v>
      </c>
      <c r="I26" s="93">
        <v>2</v>
      </c>
      <c r="J26" s="55">
        <f t="shared" si="0"/>
        <v>1.2</v>
      </c>
      <c r="K26" s="55">
        <f t="shared" si="1"/>
        <v>0.28799999999999998</v>
      </c>
      <c r="L26" s="11">
        <f t="shared" si="2"/>
        <v>830.4</v>
      </c>
      <c r="M26" s="436">
        <f t="shared" si="3"/>
        <v>3460</v>
      </c>
      <c r="N26" s="11">
        <v>3460</v>
      </c>
    </row>
    <row r="27" spans="1:14" ht="14.1" customHeight="1">
      <c r="A27" s="1283"/>
      <c r="B27" s="1284"/>
      <c r="C27" s="1285"/>
      <c r="D27" s="243"/>
      <c r="E27" s="855" t="s">
        <v>477</v>
      </c>
      <c r="F27" s="75">
        <v>1000</v>
      </c>
      <c r="G27" s="76">
        <v>600</v>
      </c>
      <c r="H27" s="64">
        <v>250</v>
      </c>
      <c r="I27" s="416">
        <v>2</v>
      </c>
      <c r="J27" s="79">
        <f t="shared" si="0"/>
        <v>1.2</v>
      </c>
      <c r="K27" s="79">
        <f t="shared" si="1"/>
        <v>0.3</v>
      </c>
      <c r="L27" s="68">
        <f t="shared" si="2"/>
        <v>865</v>
      </c>
      <c r="M27" s="542">
        <f t="shared" si="3"/>
        <v>3460</v>
      </c>
      <c r="N27" s="11">
        <v>3460</v>
      </c>
    </row>
    <row r="28" spans="1:14" ht="14.1" customHeight="1">
      <c r="A28" s="1287" t="s">
        <v>353</v>
      </c>
      <c r="B28" s="1288"/>
      <c r="C28" s="1289"/>
      <c r="D28" s="1306" t="s">
        <v>43</v>
      </c>
      <c r="E28" s="857" t="s">
        <v>481</v>
      </c>
      <c r="F28" s="924">
        <v>1000</v>
      </c>
      <c r="G28" s="925">
        <v>600</v>
      </c>
      <c r="H28" s="1092">
        <v>100</v>
      </c>
      <c r="I28" s="1093">
        <v>6</v>
      </c>
      <c r="J28" s="926">
        <f t="shared" ref="J28:J38" si="4">F28*G28*I28/1000000</f>
        <v>3.6</v>
      </c>
      <c r="K28" s="926">
        <f t="shared" ref="K28:K38" si="5">F28*G28*H28*I28/1000000000</f>
        <v>0.36</v>
      </c>
      <c r="L28" s="1094">
        <f t="shared" ref="L28:L38" si="6">M28*K28/J28</f>
        <v>367.7</v>
      </c>
      <c r="M28" s="927">
        <f t="shared" ref="M28:M38" si="7">N28*(100%-$M$6)</f>
        <v>3677</v>
      </c>
      <c r="N28" s="11">
        <v>3677</v>
      </c>
    </row>
    <row r="29" spans="1:14" ht="14.1" customHeight="1">
      <c r="A29" s="1290"/>
      <c r="B29" s="1291"/>
      <c r="C29" s="1292"/>
      <c r="D29" s="1304"/>
      <c r="E29" s="916" t="s">
        <v>477</v>
      </c>
      <c r="F29" s="431">
        <v>1000</v>
      </c>
      <c r="G29" s="432">
        <v>600</v>
      </c>
      <c r="H29" s="433">
        <v>110</v>
      </c>
      <c r="I29" s="434">
        <v>5</v>
      </c>
      <c r="J29" s="435">
        <f t="shared" si="4"/>
        <v>3</v>
      </c>
      <c r="K29" s="435">
        <f t="shared" si="5"/>
        <v>0.33</v>
      </c>
      <c r="L29" s="436">
        <f t="shared" si="6"/>
        <v>396</v>
      </c>
      <c r="M29" s="436">
        <f t="shared" si="7"/>
        <v>3600</v>
      </c>
      <c r="N29" s="11">
        <v>3600</v>
      </c>
    </row>
    <row r="30" spans="1:14" ht="14.1" customHeight="1">
      <c r="A30" s="1290"/>
      <c r="B30" s="1291"/>
      <c r="C30" s="1292"/>
      <c r="D30" s="1304"/>
      <c r="E30" s="916" t="s">
        <v>477</v>
      </c>
      <c r="F30" s="431">
        <v>1000</v>
      </c>
      <c r="G30" s="432">
        <v>600</v>
      </c>
      <c r="H30" s="433">
        <v>120</v>
      </c>
      <c r="I30" s="434">
        <v>5</v>
      </c>
      <c r="J30" s="435">
        <f t="shared" si="4"/>
        <v>3</v>
      </c>
      <c r="K30" s="435">
        <f t="shared" si="5"/>
        <v>0.36</v>
      </c>
      <c r="L30" s="436">
        <f t="shared" si="6"/>
        <v>420.24</v>
      </c>
      <c r="M30" s="436">
        <f t="shared" si="7"/>
        <v>3502</v>
      </c>
      <c r="N30" s="11">
        <v>3502</v>
      </c>
    </row>
    <row r="31" spans="1:14" ht="14.1" customHeight="1">
      <c r="A31" s="1290"/>
      <c r="B31" s="1291"/>
      <c r="C31" s="1292"/>
      <c r="D31" s="1304"/>
      <c r="E31" s="916" t="s">
        <v>477</v>
      </c>
      <c r="F31" s="431">
        <v>1000</v>
      </c>
      <c r="G31" s="432">
        <v>600</v>
      </c>
      <c r="H31" s="433">
        <v>130</v>
      </c>
      <c r="I31" s="434">
        <v>4</v>
      </c>
      <c r="J31" s="435">
        <f t="shared" si="4"/>
        <v>2.4</v>
      </c>
      <c r="K31" s="435">
        <f t="shared" si="5"/>
        <v>0.312</v>
      </c>
      <c r="L31" s="436">
        <f t="shared" si="6"/>
        <v>445.25</v>
      </c>
      <c r="M31" s="436">
        <f t="shared" si="7"/>
        <v>3425</v>
      </c>
      <c r="N31" s="11">
        <v>3425</v>
      </c>
    </row>
    <row r="32" spans="1:14" ht="14.1" customHeight="1">
      <c r="A32" s="1290"/>
      <c r="B32" s="1291"/>
      <c r="C32" s="1292"/>
      <c r="D32" s="1304"/>
      <c r="E32" s="916" t="s">
        <v>477</v>
      </c>
      <c r="F32" s="431">
        <v>1000</v>
      </c>
      <c r="G32" s="432">
        <v>600</v>
      </c>
      <c r="H32" s="433">
        <v>140</v>
      </c>
      <c r="I32" s="434">
        <v>4</v>
      </c>
      <c r="J32" s="435">
        <f t="shared" si="4"/>
        <v>2.4</v>
      </c>
      <c r="K32" s="435">
        <f t="shared" si="5"/>
        <v>0.33600000000000002</v>
      </c>
      <c r="L32" s="436">
        <f t="shared" si="6"/>
        <v>469.28000000000009</v>
      </c>
      <c r="M32" s="436">
        <f t="shared" si="7"/>
        <v>3352</v>
      </c>
      <c r="N32" s="11">
        <v>3352</v>
      </c>
    </row>
    <row r="33" spans="1:14" ht="14.1" customHeight="1">
      <c r="A33" s="1290"/>
      <c r="B33" s="1291"/>
      <c r="C33" s="1292"/>
      <c r="D33" s="1304"/>
      <c r="E33" s="857" t="s">
        <v>481</v>
      </c>
      <c r="F33" s="924">
        <v>1000</v>
      </c>
      <c r="G33" s="925">
        <v>600</v>
      </c>
      <c r="H33" s="1092">
        <v>150</v>
      </c>
      <c r="I33" s="1093">
        <v>4</v>
      </c>
      <c r="J33" s="926">
        <f t="shared" si="4"/>
        <v>2.4</v>
      </c>
      <c r="K33" s="926">
        <f t="shared" si="5"/>
        <v>0.36</v>
      </c>
      <c r="L33" s="1094">
        <f t="shared" si="6"/>
        <v>490.04999999999995</v>
      </c>
      <c r="M33" s="927">
        <f t="shared" si="7"/>
        <v>3267</v>
      </c>
      <c r="N33" s="11">
        <v>3267</v>
      </c>
    </row>
    <row r="34" spans="1:14" ht="14.1" customHeight="1">
      <c r="A34" s="1290"/>
      <c r="B34" s="1291"/>
      <c r="C34" s="1292"/>
      <c r="D34" s="1304"/>
      <c r="E34" s="916" t="s">
        <v>477</v>
      </c>
      <c r="F34" s="431">
        <v>1000</v>
      </c>
      <c r="G34" s="432">
        <v>600</v>
      </c>
      <c r="H34" s="437">
        <v>160</v>
      </c>
      <c r="I34" s="434">
        <v>3</v>
      </c>
      <c r="J34" s="435">
        <f t="shared" si="4"/>
        <v>1.8</v>
      </c>
      <c r="K34" s="435">
        <f t="shared" si="5"/>
        <v>0.28799999999999998</v>
      </c>
      <c r="L34" s="436">
        <f t="shared" si="6"/>
        <v>519.99999999999989</v>
      </c>
      <c r="M34" s="436">
        <f t="shared" si="7"/>
        <v>3250</v>
      </c>
      <c r="N34" s="11">
        <v>3250</v>
      </c>
    </row>
    <row r="35" spans="1:14" ht="14.1" customHeight="1">
      <c r="A35" s="1290"/>
      <c r="B35" s="1291"/>
      <c r="C35" s="1292"/>
      <c r="D35" s="842" t="s">
        <v>354</v>
      </c>
      <c r="E35" s="917" t="s">
        <v>477</v>
      </c>
      <c r="F35" s="431">
        <v>1000</v>
      </c>
      <c r="G35" s="432">
        <v>600</v>
      </c>
      <c r="H35" s="437">
        <v>170</v>
      </c>
      <c r="I35" s="434">
        <v>3</v>
      </c>
      <c r="J35" s="435">
        <f t="shared" si="4"/>
        <v>1.8</v>
      </c>
      <c r="K35" s="435">
        <f t="shared" si="5"/>
        <v>0.30599999999999999</v>
      </c>
      <c r="L35" s="436">
        <f t="shared" si="6"/>
        <v>546.04</v>
      </c>
      <c r="M35" s="436">
        <f t="shared" si="7"/>
        <v>3212</v>
      </c>
      <c r="N35" s="11">
        <v>3212</v>
      </c>
    </row>
    <row r="36" spans="1:14" ht="14.1" customHeight="1">
      <c r="A36" s="1290"/>
      <c r="B36" s="1291"/>
      <c r="C36" s="1292"/>
      <c r="D36" s="1058"/>
      <c r="E36" s="918" t="s">
        <v>477</v>
      </c>
      <c r="F36" s="431">
        <v>1000</v>
      </c>
      <c r="G36" s="432">
        <v>600</v>
      </c>
      <c r="H36" s="433">
        <v>180</v>
      </c>
      <c r="I36" s="434">
        <v>3</v>
      </c>
      <c r="J36" s="435">
        <f t="shared" si="4"/>
        <v>1.8</v>
      </c>
      <c r="K36" s="435">
        <f t="shared" si="5"/>
        <v>0.32400000000000001</v>
      </c>
      <c r="L36" s="436">
        <f t="shared" si="6"/>
        <v>571.5</v>
      </c>
      <c r="M36" s="436">
        <f t="shared" si="7"/>
        <v>3175</v>
      </c>
      <c r="N36" s="11">
        <v>3175</v>
      </c>
    </row>
    <row r="37" spans="1:14" ht="14.1" customHeight="1">
      <c r="A37" s="1290"/>
      <c r="B37" s="1291"/>
      <c r="C37" s="1292"/>
      <c r="D37" s="1304" t="s">
        <v>485</v>
      </c>
      <c r="E37" s="916" t="s">
        <v>477</v>
      </c>
      <c r="F37" s="431">
        <v>1000</v>
      </c>
      <c r="G37" s="432">
        <v>600</v>
      </c>
      <c r="H37" s="437">
        <v>190</v>
      </c>
      <c r="I37" s="434">
        <v>3</v>
      </c>
      <c r="J37" s="435">
        <f t="shared" si="4"/>
        <v>1.8</v>
      </c>
      <c r="K37" s="435">
        <f t="shared" si="5"/>
        <v>0.34200000000000003</v>
      </c>
      <c r="L37" s="436">
        <f t="shared" si="6"/>
        <v>597.74</v>
      </c>
      <c r="M37" s="436">
        <f t="shared" si="7"/>
        <v>3146</v>
      </c>
      <c r="N37" s="11">
        <v>3146</v>
      </c>
    </row>
    <row r="38" spans="1:14" ht="14.1" customHeight="1">
      <c r="A38" s="1293"/>
      <c r="B38" s="1294"/>
      <c r="C38" s="1295"/>
      <c r="D38" s="1305"/>
      <c r="E38" s="919" t="s">
        <v>477</v>
      </c>
      <c r="F38" s="647">
        <v>1000</v>
      </c>
      <c r="G38" s="498">
        <v>600</v>
      </c>
      <c r="H38" s="499">
        <v>200</v>
      </c>
      <c r="I38" s="1059">
        <v>3</v>
      </c>
      <c r="J38" s="501">
        <f t="shared" si="4"/>
        <v>1.8</v>
      </c>
      <c r="K38" s="501">
        <f t="shared" si="5"/>
        <v>0.36</v>
      </c>
      <c r="L38" s="542">
        <f t="shared" si="6"/>
        <v>622.99999999999989</v>
      </c>
      <c r="M38" s="542">
        <f t="shared" si="7"/>
        <v>3115</v>
      </c>
      <c r="N38" s="11">
        <v>3115</v>
      </c>
    </row>
    <row r="39" spans="1:14" ht="14.1" customHeight="1">
      <c r="A39" s="1213" t="s">
        <v>12</v>
      </c>
      <c r="B39" s="1223"/>
      <c r="C39" s="1253"/>
      <c r="D39" s="1227" t="s">
        <v>45</v>
      </c>
      <c r="E39" s="843" t="s">
        <v>477</v>
      </c>
      <c r="F39" s="50">
        <v>1000</v>
      </c>
      <c r="G39" s="51">
        <v>600</v>
      </c>
      <c r="H39" s="81">
        <v>30</v>
      </c>
      <c r="I39" s="53">
        <v>8</v>
      </c>
      <c r="J39" s="54">
        <f t="shared" si="0"/>
        <v>4.8</v>
      </c>
      <c r="K39" s="54">
        <f t="shared" si="1"/>
        <v>0.14399999999999999</v>
      </c>
      <c r="L39" s="444">
        <f t="shared" ref="L39:L55" si="8">M39/1000*H39</f>
        <v>154.38</v>
      </c>
      <c r="M39" s="444">
        <f>N39*(100%-$M$6)</f>
        <v>5146</v>
      </c>
      <c r="N39" s="47">
        <v>5146</v>
      </c>
    </row>
    <row r="40" spans="1:14" ht="14.1" customHeight="1">
      <c r="A40" s="1216"/>
      <c r="B40" s="1224"/>
      <c r="C40" s="1254"/>
      <c r="D40" s="1228"/>
      <c r="E40" s="844" t="s">
        <v>477</v>
      </c>
      <c r="F40" s="56">
        <v>1000</v>
      </c>
      <c r="G40" s="57">
        <v>600</v>
      </c>
      <c r="H40" s="58">
        <v>40</v>
      </c>
      <c r="I40" s="59">
        <v>8</v>
      </c>
      <c r="J40" s="60">
        <f t="shared" si="0"/>
        <v>4.8</v>
      </c>
      <c r="K40" s="60">
        <f t="shared" si="1"/>
        <v>0.192</v>
      </c>
      <c r="L40" s="82">
        <f t="shared" si="8"/>
        <v>196.04</v>
      </c>
      <c r="M40" s="430">
        <f t="shared" si="3"/>
        <v>4901</v>
      </c>
      <c r="N40" s="11">
        <v>4901</v>
      </c>
    </row>
    <row r="41" spans="1:14" ht="14.1" customHeight="1">
      <c r="A41" s="1216"/>
      <c r="B41" s="1224"/>
      <c r="C41" s="1254"/>
      <c r="D41" s="1228"/>
      <c r="E41" s="878" t="s">
        <v>480</v>
      </c>
      <c r="F41" s="905">
        <v>1000</v>
      </c>
      <c r="G41" s="906">
        <v>600</v>
      </c>
      <c r="H41" s="922">
        <v>50</v>
      </c>
      <c r="I41" s="908">
        <v>6</v>
      </c>
      <c r="J41" s="909">
        <f t="shared" si="0"/>
        <v>3.6</v>
      </c>
      <c r="K41" s="909">
        <f t="shared" si="1"/>
        <v>0.18</v>
      </c>
      <c r="L41" s="910">
        <f t="shared" si="8"/>
        <v>237.9</v>
      </c>
      <c r="M41" s="910">
        <f t="shared" si="3"/>
        <v>4758</v>
      </c>
      <c r="N41" s="11">
        <v>4758</v>
      </c>
    </row>
    <row r="42" spans="1:14" ht="14.1" customHeight="1">
      <c r="A42" s="1216"/>
      <c r="B42" s="1224"/>
      <c r="C42" s="1254"/>
      <c r="D42" s="1228"/>
      <c r="E42" s="844" t="s">
        <v>477</v>
      </c>
      <c r="F42" s="56">
        <v>1000</v>
      </c>
      <c r="G42" s="57">
        <v>600</v>
      </c>
      <c r="H42" s="58">
        <v>60</v>
      </c>
      <c r="I42" s="59">
        <v>6</v>
      </c>
      <c r="J42" s="60">
        <f t="shared" si="0"/>
        <v>3.6</v>
      </c>
      <c r="K42" s="60">
        <f t="shared" si="1"/>
        <v>0.216</v>
      </c>
      <c r="L42" s="95">
        <f t="shared" si="8"/>
        <v>294.06</v>
      </c>
      <c r="M42" s="430">
        <f t="shared" si="3"/>
        <v>4901</v>
      </c>
      <c r="N42" s="11">
        <v>4901</v>
      </c>
    </row>
    <row r="43" spans="1:14" ht="14.1" customHeight="1">
      <c r="A43" s="1216"/>
      <c r="B43" s="1224"/>
      <c r="C43" s="1254"/>
      <c r="D43" s="98"/>
      <c r="E43" s="844" t="s">
        <v>477</v>
      </c>
      <c r="F43" s="56">
        <v>1000</v>
      </c>
      <c r="G43" s="57">
        <v>600</v>
      </c>
      <c r="H43" s="58">
        <v>70</v>
      </c>
      <c r="I43" s="59">
        <v>4</v>
      </c>
      <c r="J43" s="60">
        <f t="shared" si="0"/>
        <v>2.4</v>
      </c>
      <c r="K43" s="60">
        <f t="shared" si="1"/>
        <v>0.16800000000000001</v>
      </c>
      <c r="L43" s="95">
        <f t="shared" si="8"/>
        <v>343.07</v>
      </c>
      <c r="M43" s="430">
        <f t="shared" si="3"/>
        <v>4901</v>
      </c>
      <c r="N43" s="11">
        <v>4901</v>
      </c>
    </row>
    <row r="44" spans="1:14" ht="14.1" customHeight="1">
      <c r="A44" s="1216"/>
      <c r="B44" s="1224"/>
      <c r="C44" s="1254"/>
      <c r="D44" s="1228" t="s">
        <v>83</v>
      </c>
      <c r="E44" s="844" t="s">
        <v>477</v>
      </c>
      <c r="F44" s="56">
        <v>1000</v>
      </c>
      <c r="G44" s="57">
        <v>600</v>
      </c>
      <c r="H44" s="58">
        <v>80</v>
      </c>
      <c r="I44" s="59">
        <v>4</v>
      </c>
      <c r="J44" s="60">
        <f t="shared" si="0"/>
        <v>2.4</v>
      </c>
      <c r="K44" s="60">
        <f t="shared" si="1"/>
        <v>0.192</v>
      </c>
      <c r="L44" s="95">
        <f t="shared" si="8"/>
        <v>392.08</v>
      </c>
      <c r="M44" s="430">
        <f t="shared" si="3"/>
        <v>4901</v>
      </c>
      <c r="N44" s="11">
        <v>4901</v>
      </c>
    </row>
    <row r="45" spans="1:14" ht="14.1" customHeight="1">
      <c r="A45" s="1216"/>
      <c r="B45" s="1224"/>
      <c r="C45" s="1254"/>
      <c r="D45" s="1228"/>
      <c r="E45" s="844" t="s">
        <v>477</v>
      </c>
      <c r="F45" s="56">
        <v>1000</v>
      </c>
      <c r="G45" s="57">
        <v>600</v>
      </c>
      <c r="H45" s="58">
        <v>90</v>
      </c>
      <c r="I45" s="59">
        <v>4</v>
      </c>
      <c r="J45" s="60">
        <f t="shared" si="0"/>
        <v>2.4</v>
      </c>
      <c r="K45" s="60">
        <f t="shared" si="1"/>
        <v>0.216</v>
      </c>
      <c r="L45" s="95">
        <f t="shared" si="8"/>
        <v>441.09</v>
      </c>
      <c r="M45" s="430">
        <f t="shared" si="3"/>
        <v>4901</v>
      </c>
      <c r="N45" s="11">
        <v>4901</v>
      </c>
    </row>
    <row r="46" spans="1:14" ht="14.1" customHeight="1">
      <c r="A46" s="1216"/>
      <c r="B46" s="1224"/>
      <c r="C46" s="1254"/>
      <c r="D46" s="162"/>
      <c r="E46" s="878" t="s">
        <v>480</v>
      </c>
      <c r="F46" s="905">
        <v>1000</v>
      </c>
      <c r="G46" s="906">
        <v>600</v>
      </c>
      <c r="H46" s="922">
        <v>100</v>
      </c>
      <c r="I46" s="908">
        <v>3</v>
      </c>
      <c r="J46" s="909">
        <f t="shared" si="0"/>
        <v>1.8</v>
      </c>
      <c r="K46" s="909">
        <f t="shared" si="1"/>
        <v>0.18</v>
      </c>
      <c r="L46" s="884">
        <f t="shared" si="8"/>
        <v>475.8</v>
      </c>
      <c r="M46" s="885">
        <f t="shared" si="3"/>
        <v>4758</v>
      </c>
      <c r="N46" s="11">
        <v>4758</v>
      </c>
    </row>
    <row r="47" spans="1:14" ht="14.1" customHeight="1">
      <c r="A47" s="1216"/>
      <c r="B47" s="1224"/>
      <c r="C47" s="1254"/>
      <c r="D47" s="1302" t="s">
        <v>486</v>
      </c>
      <c r="E47" s="849" t="s">
        <v>477</v>
      </c>
      <c r="F47" s="56">
        <v>1000</v>
      </c>
      <c r="G47" s="57">
        <v>600</v>
      </c>
      <c r="H47" s="58">
        <v>110</v>
      </c>
      <c r="I47" s="59">
        <v>3</v>
      </c>
      <c r="J47" s="60">
        <f t="shared" si="0"/>
        <v>1.8</v>
      </c>
      <c r="K47" s="60">
        <f t="shared" si="1"/>
        <v>0.19800000000000001</v>
      </c>
      <c r="L47" s="61">
        <f t="shared" si="8"/>
        <v>539.11</v>
      </c>
      <c r="M47" s="436">
        <f t="shared" si="3"/>
        <v>4901</v>
      </c>
      <c r="N47" s="11">
        <v>4901</v>
      </c>
    </row>
    <row r="48" spans="1:14" ht="14.1" customHeight="1">
      <c r="A48" s="1216"/>
      <c r="B48" s="1224"/>
      <c r="C48" s="1254"/>
      <c r="D48" s="1302"/>
      <c r="E48" s="849" t="s">
        <v>477</v>
      </c>
      <c r="F48" s="56">
        <v>1000</v>
      </c>
      <c r="G48" s="57">
        <v>600</v>
      </c>
      <c r="H48" s="58">
        <v>120</v>
      </c>
      <c r="I48" s="59">
        <v>3</v>
      </c>
      <c r="J48" s="60">
        <f t="shared" si="0"/>
        <v>1.8</v>
      </c>
      <c r="K48" s="60">
        <f t="shared" si="1"/>
        <v>0.216</v>
      </c>
      <c r="L48" s="61">
        <f t="shared" si="8"/>
        <v>588.12</v>
      </c>
      <c r="M48" s="436">
        <f t="shared" si="3"/>
        <v>4901</v>
      </c>
      <c r="N48" s="11">
        <v>4901</v>
      </c>
    </row>
    <row r="49" spans="1:23" ht="14.1" customHeight="1">
      <c r="A49" s="1216"/>
      <c r="B49" s="1224"/>
      <c r="C49" s="1254"/>
      <c r="D49" s="1302"/>
      <c r="E49" s="849" t="s">
        <v>477</v>
      </c>
      <c r="F49" s="56">
        <v>1000</v>
      </c>
      <c r="G49" s="57">
        <v>600</v>
      </c>
      <c r="H49" s="58">
        <v>130</v>
      </c>
      <c r="I49" s="59">
        <v>2</v>
      </c>
      <c r="J49" s="60">
        <f t="shared" si="0"/>
        <v>1.2</v>
      </c>
      <c r="K49" s="60">
        <f t="shared" si="1"/>
        <v>0.156</v>
      </c>
      <c r="L49" s="61">
        <f t="shared" si="8"/>
        <v>637.13</v>
      </c>
      <c r="M49" s="436">
        <f t="shared" si="3"/>
        <v>4901</v>
      </c>
      <c r="N49" s="11">
        <v>4901</v>
      </c>
    </row>
    <row r="50" spans="1:23" ht="14.1" customHeight="1">
      <c r="A50" s="1216"/>
      <c r="B50" s="1224"/>
      <c r="C50" s="1254"/>
      <c r="D50" s="1302"/>
      <c r="E50" s="849" t="s">
        <v>477</v>
      </c>
      <c r="F50" s="56">
        <v>1000</v>
      </c>
      <c r="G50" s="57">
        <v>600</v>
      </c>
      <c r="H50" s="58">
        <v>140</v>
      </c>
      <c r="I50" s="59">
        <v>2</v>
      </c>
      <c r="J50" s="60">
        <f t="shared" si="0"/>
        <v>1.2</v>
      </c>
      <c r="K50" s="60">
        <f t="shared" si="1"/>
        <v>0.16800000000000001</v>
      </c>
      <c r="L50" s="61">
        <f t="shared" si="8"/>
        <v>686.14</v>
      </c>
      <c r="M50" s="436">
        <f t="shared" si="3"/>
        <v>4901</v>
      </c>
      <c r="N50" s="11">
        <v>4901</v>
      </c>
    </row>
    <row r="51" spans="1:23" ht="14.1" customHeight="1">
      <c r="A51" s="1216"/>
      <c r="B51" s="1224"/>
      <c r="C51" s="1254"/>
      <c r="D51" s="1302"/>
      <c r="E51" s="849" t="s">
        <v>477</v>
      </c>
      <c r="F51" s="48">
        <v>1000</v>
      </c>
      <c r="G51" s="13">
        <v>600</v>
      </c>
      <c r="H51" s="58">
        <v>150</v>
      </c>
      <c r="I51" s="15">
        <v>2</v>
      </c>
      <c r="J51" s="55">
        <f t="shared" si="0"/>
        <v>1.2</v>
      </c>
      <c r="K51" s="55">
        <f t="shared" si="1"/>
        <v>0.18</v>
      </c>
      <c r="L51" s="11">
        <f t="shared" si="8"/>
        <v>735.15</v>
      </c>
      <c r="M51" s="436">
        <f t="shared" si="3"/>
        <v>4901</v>
      </c>
      <c r="N51" s="11">
        <v>4901</v>
      </c>
    </row>
    <row r="52" spans="1:23" ht="14.1" customHeight="1">
      <c r="A52" s="1216"/>
      <c r="B52" s="1224"/>
      <c r="C52" s="1254"/>
      <c r="D52" s="98"/>
      <c r="E52" s="844" t="s">
        <v>477</v>
      </c>
      <c r="F52" s="70">
        <v>1000</v>
      </c>
      <c r="G52" s="71">
        <v>600</v>
      </c>
      <c r="H52" s="58">
        <v>160</v>
      </c>
      <c r="I52" s="73">
        <v>2</v>
      </c>
      <c r="J52" s="74">
        <f t="shared" si="0"/>
        <v>1.2</v>
      </c>
      <c r="K52" s="74">
        <f t="shared" si="1"/>
        <v>0.192</v>
      </c>
      <c r="L52" s="96">
        <f t="shared" si="8"/>
        <v>784.16</v>
      </c>
      <c r="M52" s="543">
        <f t="shared" si="3"/>
        <v>4901</v>
      </c>
      <c r="N52" s="11">
        <v>4901</v>
      </c>
    </row>
    <row r="53" spans="1:23" ht="14.1" customHeight="1">
      <c r="A53" s="1216"/>
      <c r="B53" s="1224"/>
      <c r="C53" s="1254"/>
      <c r="D53" s="98"/>
      <c r="E53" s="844" t="s">
        <v>477</v>
      </c>
      <c r="F53" s="70">
        <v>1000</v>
      </c>
      <c r="G53" s="71">
        <v>600</v>
      </c>
      <c r="H53" s="58">
        <v>170</v>
      </c>
      <c r="I53" s="73">
        <v>2</v>
      </c>
      <c r="J53" s="74">
        <f t="shared" ref="J53:J89" si="9">F53*G53*I53/1000000</f>
        <v>1.2</v>
      </c>
      <c r="K53" s="74">
        <f t="shared" ref="K53:K89" si="10">F53*G53*H53*I53/1000000000</f>
        <v>0.20399999999999999</v>
      </c>
      <c r="L53" s="96">
        <f t="shared" si="8"/>
        <v>833.17</v>
      </c>
      <c r="M53" s="543">
        <f t="shared" si="3"/>
        <v>4901</v>
      </c>
      <c r="N53" s="11">
        <v>4901</v>
      </c>
    </row>
    <row r="54" spans="1:23" ht="14.1" customHeight="1">
      <c r="A54" s="1216"/>
      <c r="B54" s="1224"/>
      <c r="C54" s="1254"/>
      <c r="D54" s="98"/>
      <c r="E54" s="844" t="s">
        <v>477</v>
      </c>
      <c r="F54" s="70">
        <v>1000</v>
      </c>
      <c r="G54" s="71">
        <v>600</v>
      </c>
      <c r="H54" s="58">
        <v>180</v>
      </c>
      <c r="I54" s="73">
        <v>2</v>
      </c>
      <c r="J54" s="74">
        <f t="shared" si="9"/>
        <v>1.2</v>
      </c>
      <c r="K54" s="74">
        <f t="shared" si="10"/>
        <v>0.216</v>
      </c>
      <c r="L54" s="96">
        <f t="shared" si="8"/>
        <v>882.18</v>
      </c>
      <c r="M54" s="543">
        <f t="shared" si="3"/>
        <v>4901</v>
      </c>
      <c r="N54" s="11">
        <v>4901</v>
      </c>
    </row>
    <row r="55" spans="1:23" ht="14.1" customHeight="1">
      <c r="A55" s="1216"/>
      <c r="B55" s="1224"/>
      <c r="C55" s="1254"/>
      <c r="D55" s="98"/>
      <c r="E55" s="844" t="s">
        <v>477</v>
      </c>
      <c r="F55" s="70">
        <v>1000</v>
      </c>
      <c r="G55" s="71">
        <v>600</v>
      </c>
      <c r="H55" s="58">
        <v>190</v>
      </c>
      <c r="I55" s="73">
        <v>2</v>
      </c>
      <c r="J55" s="74">
        <f t="shared" si="9"/>
        <v>1.2</v>
      </c>
      <c r="K55" s="74">
        <f t="shared" si="10"/>
        <v>0.22800000000000001</v>
      </c>
      <c r="L55" s="96">
        <f t="shared" si="8"/>
        <v>931.18999999999994</v>
      </c>
      <c r="M55" s="543">
        <f t="shared" si="3"/>
        <v>4901</v>
      </c>
      <c r="N55" s="11">
        <v>4901</v>
      </c>
    </row>
    <row r="56" spans="1:23" ht="14.1" customHeight="1">
      <c r="A56" s="1225"/>
      <c r="B56" s="1226"/>
      <c r="C56" s="1255"/>
      <c r="D56" s="24"/>
      <c r="E56" s="845" t="s">
        <v>477</v>
      </c>
      <c r="F56" s="75">
        <v>1000</v>
      </c>
      <c r="G56" s="76">
        <v>600</v>
      </c>
      <c r="H56" s="64">
        <v>200</v>
      </c>
      <c r="I56" s="78">
        <v>2</v>
      </c>
      <c r="J56" s="79">
        <f t="shared" si="9"/>
        <v>1.2</v>
      </c>
      <c r="K56" s="79">
        <f t="shared" si="10"/>
        <v>0.24</v>
      </c>
      <c r="L56" s="68">
        <f>M56/1000*H56</f>
        <v>980.19999999999993</v>
      </c>
      <c r="M56" s="542">
        <f t="shared" si="3"/>
        <v>4901</v>
      </c>
      <c r="N56" s="68">
        <v>4901</v>
      </c>
    </row>
    <row r="57" spans="1:23" ht="14.1" customHeight="1">
      <c r="A57" s="1213" t="s">
        <v>39</v>
      </c>
      <c r="B57" s="1258"/>
      <c r="C57" s="1259"/>
      <c r="D57" s="1227" t="s">
        <v>58</v>
      </c>
      <c r="E57" s="843" t="s">
        <v>477</v>
      </c>
      <c r="F57" s="50">
        <v>1000</v>
      </c>
      <c r="G57" s="51">
        <v>600</v>
      </c>
      <c r="H57" s="52">
        <v>50</v>
      </c>
      <c r="I57" s="53">
        <v>10</v>
      </c>
      <c r="J57" s="54">
        <f t="shared" si="9"/>
        <v>6</v>
      </c>
      <c r="K57" s="54">
        <f t="shared" si="10"/>
        <v>0.3</v>
      </c>
      <c r="L57" s="47">
        <f t="shared" ref="L57:L72" si="11">M57*K57/J57</f>
        <v>143.19999999999999</v>
      </c>
      <c r="M57" s="444">
        <f t="shared" si="3"/>
        <v>2864</v>
      </c>
      <c r="N57" s="82">
        <v>2864</v>
      </c>
    </row>
    <row r="58" spans="1:23" ht="14.1" customHeight="1">
      <c r="A58" s="1216"/>
      <c r="B58" s="1260"/>
      <c r="C58" s="1261"/>
      <c r="D58" s="1228"/>
      <c r="E58" s="844" t="s">
        <v>477</v>
      </c>
      <c r="F58" s="56">
        <v>1000</v>
      </c>
      <c r="G58" s="57">
        <v>600</v>
      </c>
      <c r="H58" s="58">
        <v>60</v>
      </c>
      <c r="I58" s="73">
        <v>8</v>
      </c>
      <c r="J58" s="60">
        <f t="shared" si="9"/>
        <v>4.8</v>
      </c>
      <c r="K58" s="60">
        <f t="shared" si="10"/>
        <v>0.28799999999999998</v>
      </c>
      <c r="L58" s="61">
        <f t="shared" si="11"/>
        <v>171.84</v>
      </c>
      <c r="M58" s="436">
        <f t="shared" si="3"/>
        <v>2864</v>
      </c>
      <c r="N58" s="11">
        <v>2864</v>
      </c>
      <c r="V58" s="49"/>
      <c r="W58" s="49"/>
    </row>
    <row r="59" spans="1:23" ht="14.1" customHeight="1">
      <c r="A59" s="1262"/>
      <c r="B59" s="1260"/>
      <c r="C59" s="1261"/>
      <c r="D59" s="1228"/>
      <c r="E59" s="844" t="s">
        <v>477</v>
      </c>
      <c r="F59" s="48">
        <v>1000</v>
      </c>
      <c r="G59" s="13">
        <v>600</v>
      </c>
      <c r="H59" s="58">
        <v>70</v>
      </c>
      <c r="I59" s="15">
        <v>8</v>
      </c>
      <c r="J59" s="55">
        <f t="shared" si="9"/>
        <v>4.8</v>
      </c>
      <c r="K59" s="55">
        <f t="shared" si="10"/>
        <v>0.33600000000000002</v>
      </c>
      <c r="L59" s="11">
        <f t="shared" si="11"/>
        <v>200.48000000000002</v>
      </c>
      <c r="M59" s="436">
        <f t="shared" si="3"/>
        <v>2864</v>
      </c>
      <c r="N59" s="11">
        <v>2864</v>
      </c>
      <c r="V59" s="49"/>
      <c r="W59" s="49"/>
    </row>
    <row r="60" spans="1:23" ht="14.1" customHeight="1">
      <c r="A60" s="1262"/>
      <c r="B60" s="1260"/>
      <c r="C60" s="1261"/>
      <c r="D60" s="141"/>
      <c r="E60" s="844" t="s">
        <v>477</v>
      </c>
      <c r="F60" s="56">
        <v>1000</v>
      </c>
      <c r="G60" s="57">
        <v>600</v>
      </c>
      <c r="H60" s="58">
        <v>80</v>
      </c>
      <c r="I60" s="59">
        <v>6</v>
      </c>
      <c r="J60" s="60">
        <f t="shared" si="9"/>
        <v>3.6</v>
      </c>
      <c r="K60" s="60">
        <f t="shared" si="10"/>
        <v>0.28799999999999998</v>
      </c>
      <c r="L60" s="61">
        <f t="shared" si="11"/>
        <v>229.12</v>
      </c>
      <c r="M60" s="436">
        <f t="shared" si="3"/>
        <v>2864</v>
      </c>
      <c r="N60" s="11">
        <v>2864</v>
      </c>
      <c r="V60" s="49"/>
      <c r="W60" s="49"/>
    </row>
    <row r="61" spans="1:23" ht="14.1" customHeight="1">
      <c r="A61" s="1262"/>
      <c r="B61" s="1260"/>
      <c r="C61" s="1261"/>
      <c r="D61" s="141" t="s">
        <v>49</v>
      </c>
      <c r="E61" s="844" t="s">
        <v>477</v>
      </c>
      <c r="F61" s="48">
        <v>1000</v>
      </c>
      <c r="G61" s="13">
        <v>600</v>
      </c>
      <c r="H61" s="58">
        <v>90</v>
      </c>
      <c r="I61" s="15">
        <v>6</v>
      </c>
      <c r="J61" s="55">
        <f t="shared" si="9"/>
        <v>3.6</v>
      </c>
      <c r="K61" s="55">
        <f t="shared" si="10"/>
        <v>0.32400000000000001</v>
      </c>
      <c r="L61" s="11">
        <f t="shared" si="11"/>
        <v>257.76</v>
      </c>
      <c r="M61" s="436">
        <f t="shared" si="3"/>
        <v>2864</v>
      </c>
      <c r="N61" s="11">
        <v>2864</v>
      </c>
      <c r="V61" s="49"/>
      <c r="W61" s="49"/>
    </row>
    <row r="62" spans="1:23" ht="14.1" customHeight="1">
      <c r="A62" s="1262"/>
      <c r="B62" s="1260"/>
      <c r="C62" s="1261"/>
      <c r="D62" s="113"/>
      <c r="E62" s="844" t="s">
        <v>477</v>
      </c>
      <c r="F62" s="56">
        <v>1000</v>
      </c>
      <c r="G62" s="57">
        <v>600</v>
      </c>
      <c r="H62" s="58">
        <v>100</v>
      </c>
      <c r="I62" s="59">
        <v>5</v>
      </c>
      <c r="J62" s="60">
        <f t="shared" si="9"/>
        <v>3</v>
      </c>
      <c r="K62" s="60">
        <f t="shared" si="10"/>
        <v>0.3</v>
      </c>
      <c r="L62" s="61">
        <f t="shared" si="11"/>
        <v>286.39999999999998</v>
      </c>
      <c r="M62" s="436">
        <f t="shared" si="3"/>
        <v>2864</v>
      </c>
      <c r="N62" s="11">
        <v>2864</v>
      </c>
      <c r="V62" s="49"/>
      <c r="W62" s="49"/>
    </row>
    <row r="63" spans="1:23" ht="14.1" customHeight="1">
      <c r="A63" s="1262"/>
      <c r="B63" s="1260"/>
      <c r="C63" s="1261"/>
      <c r="D63" s="113"/>
      <c r="E63" s="844" t="s">
        <v>477</v>
      </c>
      <c r="F63" s="48">
        <v>1000</v>
      </c>
      <c r="G63" s="13">
        <v>600</v>
      </c>
      <c r="H63" s="58">
        <v>110</v>
      </c>
      <c r="I63" s="15">
        <v>5</v>
      </c>
      <c r="J63" s="55">
        <f t="shared" si="9"/>
        <v>3</v>
      </c>
      <c r="K63" s="55">
        <f t="shared" si="10"/>
        <v>0.33</v>
      </c>
      <c r="L63" s="11">
        <f t="shared" si="11"/>
        <v>315.04000000000002</v>
      </c>
      <c r="M63" s="436">
        <f t="shared" si="3"/>
        <v>2864</v>
      </c>
      <c r="N63" s="11">
        <v>2864</v>
      </c>
      <c r="V63" s="49"/>
      <c r="W63" s="49"/>
    </row>
    <row r="64" spans="1:23" ht="14.1" customHeight="1">
      <c r="A64" s="1262"/>
      <c r="B64" s="1260"/>
      <c r="C64" s="1261"/>
      <c r="D64" s="113"/>
      <c r="E64" s="844" t="s">
        <v>477</v>
      </c>
      <c r="F64" s="56">
        <v>1000</v>
      </c>
      <c r="G64" s="57">
        <v>600</v>
      </c>
      <c r="H64" s="58">
        <v>120</v>
      </c>
      <c r="I64" s="73">
        <v>4</v>
      </c>
      <c r="J64" s="60">
        <f t="shared" si="9"/>
        <v>2.4</v>
      </c>
      <c r="K64" s="60">
        <f t="shared" si="10"/>
        <v>0.28799999999999998</v>
      </c>
      <c r="L64" s="61">
        <f t="shared" si="11"/>
        <v>343.68</v>
      </c>
      <c r="M64" s="436">
        <f t="shared" si="3"/>
        <v>2864</v>
      </c>
      <c r="N64" s="11">
        <v>2864</v>
      </c>
      <c r="V64" s="49"/>
      <c r="W64" s="49"/>
    </row>
    <row r="65" spans="1:23" ht="14.1" customHeight="1">
      <c r="A65" s="1262"/>
      <c r="B65" s="1260"/>
      <c r="C65" s="1261"/>
      <c r="D65" s="113"/>
      <c r="E65" s="844" t="s">
        <v>477</v>
      </c>
      <c r="F65" s="48">
        <v>1000</v>
      </c>
      <c r="G65" s="13">
        <v>600</v>
      </c>
      <c r="H65" s="58">
        <v>130</v>
      </c>
      <c r="I65" s="15">
        <v>4</v>
      </c>
      <c r="J65" s="55">
        <f t="shared" si="9"/>
        <v>2.4</v>
      </c>
      <c r="K65" s="55">
        <f t="shared" si="10"/>
        <v>0.312</v>
      </c>
      <c r="L65" s="11">
        <f t="shared" si="11"/>
        <v>372.32</v>
      </c>
      <c r="M65" s="436">
        <f t="shared" si="3"/>
        <v>2864</v>
      </c>
      <c r="N65" s="11">
        <v>2864</v>
      </c>
      <c r="V65" s="49"/>
      <c r="W65" s="49"/>
    </row>
    <row r="66" spans="1:23" ht="14.1" customHeight="1">
      <c r="A66" s="1262"/>
      <c r="B66" s="1260"/>
      <c r="C66" s="1261"/>
      <c r="D66" s="113"/>
      <c r="E66" s="844" t="s">
        <v>477</v>
      </c>
      <c r="F66" s="56">
        <v>1000</v>
      </c>
      <c r="G66" s="57">
        <v>600</v>
      </c>
      <c r="H66" s="58">
        <v>140</v>
      </c>
      <c r="I66" s="59">
        <v>3</v>
      </c>
      <c r="J66" s="60">
        <f t="shared" si="9"/>
        <v>1.8</v>
      </c>
      <c r="K66" s="60">
        <f t="shared" si="10"/>
        <v>0.252</v>
      </c>
      <c r="L66" s="61">
        <f t="shared" si="11"/>
        <v>400.96</v>
      </c>
      <c r="M66" s="436">
        <f t="shared" si="3"/>
        <v>2864</v>
      </c>
      <c r="N66" s="11">
        <v>2864</v>
      </c>
    </row>
    <row r="67" spans="1:23" ht="14.1" customHeight="1">
      <c r="A67" s="1262"/>
      <c r="B67" s="1260"/>
      <c r="C67" s="1261"/>
      <c r="D67" s="113"/>
      <c r="E67" s="844" t="s">
        <v>477</v>
      </c>
      <c r="F67" s="48">
        <v>1000</v>
      </c>
      <c r="G67" s="13">
        <v>600</v>
      </c>
      <c r="H67" s="58">
        <v>150</v>
      </c>
      <c r="I67" s="15">
        <v>3</v>
      </c>
      <c r="J67" s="55">
        <f t="shared" si="9"/>
        <v>1.8</v>
      </c>
      <c r="K67" s="55">
        <f t="shared" si="10"/>
        <v>0.27</v>
      </c>
      <c r="L67" s="11">
        <f t="shared" si="11"/>
        <v>429.6</v>
      </c>
      <c r="M67" s="436">
        <f t="shared" si="3"/>
        <v>2864</v>
      </c>
      <c r="N67" s="11">
        <v>2864</v>
      </c>
    </row>
    <row r="68" spans="1:23" ht="14.1" customHeight="1">
      <c r="A68" s="1262"/>
      <c r="B68" s="1260"/>
      <c r="C68" s="1261"/>
      <c r="D68" s="113"/>
      <c r="E68" s="844" t="s">
        <v>477</v>
      </c>
      <c r="F68" s="56">
        <v>1000</v>
      </c>
      <c r="G68" s="57">
        <v>600</v>
      </c>
      <c r="H68" s="58">
        <v>160</v>
      </c>
      <c r="I68" s="59">
        <v>3</v>
      </c>
      <c r="J68" s="60">
        <f t="shared" si="9"/>
        <v>1.8</v>
      </c>
      <c r="K68" s="60">
        <f t="shared" si="10"/>
        <v>0.28799999999999998</v>
      </c>
      <c r="L68" s="61">
        <f t="shared" si="11"/>
        <v>458.24</v>
      </c>
      <c r="M68" s="436">
        <f t="shared" si="3"/>
        <v>2864</v>
      </c>
      <c r="N68" s="11">
        <v>2864</v>
      </c>
    </row>
    <row r="69" spans="1:23" ht="14.1" customHeight="1">
      <c r="A69" s="1262"/>
      <c r="B69" s="1260"/>
      <c r="C69" s="1261"/>
      <c r="D69" s="113"/>
      <c r="E69" s="844" t="s">
        <v>477</v>
      </c>
      <c r="F69" s="48">
        <v>1000</v>
      </c>
      <c r="G69" s="13">
        <v>600</v>
      </c>
      <c r="H69" s="58">
        <v>170</v>
      </c>
      <c r="I69" s="15">
        <v>3</v>
      </c>
      <c r="J69" s="55">
        <f t="shared" si="9"/>
        <v>1.8</v>
      </c>
      <c r="K69" s="55">
        <f t="shared" si="10"/>
        <v>0.30599999999999999</v>
      </c>
      <c r="L69" s="11">
        <f t="shared" si="11"/>
        <v>486.88</v>
      </c>
      <c r="M69" s="436">
        <f t="shared" si="3"/>
        <v>2864</v>
      </c>
      <c r="N69" s="11">
        <v>2864</v>
      </c>
    </row>
    <row r="70" spans="1:23" ht="14.1" customHeight="1">
      <c r="A70" s="1262"/>
      <c r="B70" s="1260"/>
      <c r="C70" s="1261"/>
      <c r="D70" s="113"/>
      <c r="E70" s="844" t="s">
        <v>477</v>
      </c>
      <c r="F70" s="56">
        <v>1000</v>
      </c>
      <c r="G70" s="57">
        <v>600</v>
      </c>
      <c r="H70" s="58">
        <v>180</v>
      </c>
      <c r="I70" s="59">
        <v>3</v>
      </c>
      <c r="J70" s="60">
        <f t="shared" si="9"/>
        <v>1.8</v>
      </c>
      <c r="K70" s="60">
        <f t="shared" si="10"/>
        <v>0.32400000000000001</v>
      </c>
      <c r="L70" s="61">
        <f t="shared" si="11"/>
        <v>515.52</v>
      </c>
      <c r="M70" s="436">
        <f t="shared" si="3"/>
        <v>2864</v>
      </c>
      <c r="N70" s="11">
        <v>2864</v>
      </c>
    </row>
    <row r="71" spans="1:23" ht="14.1" customHeight="1">
      <c r="A71" s="1262"/>
      <c r="B71" s="1260"/>
      <c r="C71" s="1261"/>
      <c r="D71" s="113"/>
      <c r="E71" s="844" t="s">
        <v>477</v>
      </c>
      <c r="F71" s="48">
        <v>1000</v>
      </c>
      <c r="G71" s="13">
        <v>600</v>
      </c>
      <c r="H71" s="58">
        <v>190</v>
      </c>
      <c r="I71" s="15">
        <v>3</v>
      </c>
      <c r="J71" s="55">
        <f t="shared" si="9"/>
        <v>1.8</v>
      </c>
      <c r="K71" s="55">
        <f t="shared" si="10"/>
        <v>0.34200000000000003</v>
      </c>
      <c r="L71" s="11">
        <f t="shared" si="11"/>
        <v>544.16</v>
      </c>
      <c r="M71" s="436">
        <f t="shared" si="3"/>
        <v>2864</v>
      </c>
      <c r="N71" s="11">
        <v>2864</v>
      </c>
    </row>
    <row r="72" spans="1:23" ht="14.1" customHeight="1">
      <c r="A72" s="1263"/>
      <c r="B72" s="1264"/>
      <c r="C72" s="1265"/>
      <c r="D72" s="114"/>
      <c r="E72" s="845" t="s">
        <v>477</v>
      </c>
      <c r="F72" s="62">
        <v>1000</v>
      </c>
      <c r="G72" s="63">
        <v>600</v>
      </c>
      <c r="H72" s="64">
        <v>200</v>
      </c>
      <c r="I72" s="65">
        <v>2</v>
      </c>
      <c r="J72" s="66">
        <f t="shared" si="9"/>
        <v>1.2</v>
      </c>
      <c r="K72" s="66">
        <f t="shared" si="10"/>
        <v>0.24</v>
      </c>
      <c r="L72" s="67">
        <f t="shared" si="11"/>
        <v>572.80000000000007</v>
      </c>
      <c r="M72" s="542">
        <f t="shared" si="3"/>
        <v>2864</v>
      </c>
      <c r="N72" s="96">
        <v>2864</v>
      </c>
    </row>
    <row r="73" spans="1:23" s="382" customFormat="1" ht="14.1" customHeight="1">
      <c r="A73" s="1267" t="s">
        <v>355</v>
      </c>
      <c r="B73" s="1268"/>
      <c r="C73" s="1269"/>
      <c r="D73" s="1303" t="s">
        <v>58</v>
      </c>
      <c r="E73" s="846" t="s">
        <v>477</v>
      </c>
      <c r="F73" s="439">
        <v>1000</v>
      </c>
      <c r="G73" s="440">
        <v>600</v>
      </c>
      <c r="H73" s="441">
        <v>50</v>
      </c>
      <c r="I73" s="442">
        <v>12</v>
      </c>
      <c r="J73" s="443">
        <f t="shared" ref="J73:J88" si="12">F73*G73*I73/1000000</f>
        <v>7.2</v>
      </c>
      <c r="K73" s="443">
        <f t="shared" ref="K73:K88" si="13">F73*G73*H73*I73/1000000000</f>
        <v>0.36</v>
      </c>
      <c r="L73" s="444">
        <f t="shared" ref="L73:L88" si="14">M73*K73/J73</f>
        <v>128.89999999999998</v>
      </c>
      <c r="M73" s="444">
        <f t="shared" ref="M73:M88" si="15">N73*(100%-$M$6)</f>
        <v>2578</v>
      </c>
      <c r="N73" s="47">
        <v>2578</v>
      </c>
      <c r="P73" s="1130"/>
    </row>
    <row r="74" spans="1:23" s="382" customFormat="1" ht="14.1" customHeight="1">
      <c r="A74" s="1270"/>
      <c r="B74" s="1271"/>
      <c r="C74" s="1272"/>
      <c r="D74" s="1302"/>
      <c r="E74" s="849" t="s">
        <v>477</v>
      </c>
      <c r="F74" s="427">
        <v>1000</v>
      </c>
      <c r="G74" s="428">
        <v>600</v>
      </c>
      <c r="H74" s="445">
        <v>60</v>
      </c>
      <c r="I74" s="446">
        <v>10</v>
      </c>
      <c r="J74" s="429">
        <f t="shared" si="12"/>
        <v>6</v>
      </c>
      <c r="K74" s="429">
        <f t="shared" si="13"/>
        <v>0.36</v>
      </c>
      <c r="L74" s="447">
        <f t="shared" si="14"/>
        <v>154.67999999999998</v>
      </c>
      <c r="M74" s="436">
        <f t="shared" si="15"/>
        <v>2578</v>
      </c>
      <c r="N74" s="11">
        <v>2578</v>
      </c>
      <c r="P74" s="1130"/>
    </row>
    <row r="75" spans="1:23" s="382" customFormat="1" ht="14.1" customHeight="1">
      <c r="A75" s="1273"/>
      <c r="B75" s="1271"/>
      <c r="C75" s="1272"/>
      <c r="D75" s="1302"/>
      <c r="E75" s="849" t="s">
        <v>477</v>
      </c>
      <c r="F75" s="431">
        <v>1000</v>
      </c>
      <c r="G75" s="432">
        <v>600</v>
      </c>
      <c r="H75" s="445">
        <v>70</v>
      </c>
      <c r="I75" s="448">
        <v>8</v>
      </c>
      <c r="J75" s="435">
        <f t="shared" si="12"/>
        <v>4.8</v>
      </c>
      <c r="K75" s="435">
        <f t="shared" si="13"/>
        <v>0.33600000000000002</v>
      </c>
      <c r="L75" s="436">
        <f t="shared" si="14"/>
        <v>180.46000000000004</v>
      </c>
      <c r="M75" s="436">
        <f t="shared" si="15"/>
        <v>2578</v>
      </c>
      <c r="N75" s="11">
        <v>2578</v>
      </c>
      <c r="P75" s="1130"/>
    </row>
    <row r="76" spans="1:23" s="382" customFormat="1" ht="14.1" customHeight="1">
      <c r="A76" s="1273"/>
      <c r="B76" s="1271"/>
      <c r="C76" s="1272"/>
      <c r="D76" s="449"/>
      <c r="E76" s="849" t="s">
        <v>477</v>
      </c>
      <c r="F76" s="427">
        <v>1000</v>
      </c>
      <c r="G76" s="428">
        <v>600</v>
      </c>
      <c r="H76" s="445">
        <v>80</v>
      </c>
      <c r="I76" s="450">
        <v>6</v>
      </c>
      <c r="J76" s="429">
        <f t="shared" si="12"/>
        <v>3.6</v>
      </c>
      <c r="K76" s="429">
        <f t="shared" si="13"/>
        <v>0.28799999999999998</v>
      </c>
      <c r="L76" s="447">
        <f t="shared" si="14"/>
        <v>206.23999999999998</v>
      </c>
      <c r="M76" s="436">
        <f t="shared" si="15"/>
        <v>2578</v>
      </c>
      <c r="N76" s="11">
        <v>2578</v>
      </c>
      <c r="P76" s="1130"/>
    </row>
    <row r="77" spans="1:23" s="382" customFormat="1" ht="14.1" customHeight="1">
      <c r="A77" s="1273"/>
      <c r="B77" s="1271"/>
      <c r="C77" s="1272"/>
      <c r="D77" s="449" t="s">
        <v>49</v>
      </c>
      <c r="E77" s="849" t="s">
        <v>477</v>
      </c>
      <c r="F77" s="431">
        <v>1000</v>
      </c>
      <c r="G77" s="432">
        <v>600</v>
      </c>
      <c r="H77" s="445">
        <v>90</v>
      </c>
      <c r="I77" s="448">
        <v>6</v>
      </c>
      <c r="J77" s="435">
        <f t="shared" si="12"/>
        <v>3.6</v>
      </c>
      <c r="K77" s="435">
        <f t="shared" si="13"/>
        <v>0.32400000000000001</v>
      </c>
      <c r="L77" s="436">
        <f t="shared" si="14"/>
        <v>232.02</v>
      </c>
      <c r="M77" s="436">
        <f t="shared" si="15"/>
        <v>2578</v>
      </c>
      <c r="N77" s="11">
        <v>2578</v>
      </c>
      <c r="P77" s="1130"/>
    </row>
    <row r="78" spans="1:23" s="382" customFormat="1" ht="14.1" customHeight="1">
      <c r="A78" s="1273"/>
      <c r="B78" s="1271"/>
      <c r="C78" s="1272"/>
      <c r="D78" s="451"/>
      <c r="E78" s="849" t="s">
        <v>477</v>
      </c>
      <c r="F78" s="427">
        <v>1000</v>
      </c>
      <c r="G78" s="428">
        <v>600</v>
      </c>
      <c r="H78" s="445">
        <v>100</v>
      </c>
      <c r="I78" s="450">
        <v>6</v>
      </c>
      <c r="J78" s="429">
        <f t="shared" si="12"/>
        <v>3.6</v>
      </c>
      <c r="K78" s="429">
        <f t="shared" si="13"/>
        <v>0.36</v>
      </c>
      <c r="L78" s="447">
        <f t="shared" si="14"/>
        <v>257.79999999999995</v>
      </c>
      <c r="M78" s="436">
        <f t="shared" si="15"/>
        <v>2578</v>
      </c>
      <c r="N78" s="11">
        <v>2578</v>
      </c>
      <c r="P78" s="1130"/>
    </row>
    <row r="79" spans="1:23" s="382" customFormat="1" ht="14.1" customHeight="1">
      <c r="A79" s="1273"/>
      <c r="B79" s="1271"/>
      <c r="C79" s="1272"/>
      <c r="D79" s="451"/>
      <c r="E79" s="849" t="s">
        <v>477</v>
      </c>
      <c r="F79" s="431">
        <v>1000</v>
      </c>
      <c r="G79" s="432">
        <v>600</v>
      </c>
      <c r="H79" s="445">
        <v>110</v>
      </c>
      <c r="I79" s="448">
        <v>5</v>
      </c>
      <c r="J79" s="435">
        <f t="shared" si="12"/>
        <v>3</v>
      </c>
      <c r="K79" s="435">
        <f t="shared" si="13"/>
        <v>0.33</v>
      </c>
      <c r="L79" s="436">
        <f t="shared" si="14"/>
        <v>283.58</v>
      </c>
      <c r="M79" s="436">
        <f t="shared" si="15"/>
        <v>2578</v>
      </c>
      <c r="N79" s="11">
        <v>2578</v>
      </c>
      <c r="P79" s="1130"/>
    </row>
    <row r="80" spans="1:23" s="382" customFormat="1" ht="14.1" customHeight="1">
      <c r="A80" s="1273"/>
      <c r="B80" s="1271"/>
      <c r="C80" s="1272"/>
      <c r="D80" s="451"/>
      <c r="E80" s="849" t="s">
        <v>477</v>
      </c>
      <c r="F80" s="427">
        <v>1000</v>
      </c>
      <c r="G80" s="428">
        <v>600</v>
      </c>
      <c r="H80" s="445">
        <v>120</v>
      </c>
      <c r="I80" s="446">
        <v>5</v>
      </c>
      <c r="J80" s="429">
        <f t="shared" si="12"/>
        <v>3</v>
      </c>
      <c r="K80" s="429">
        <f t="shared" si="13"/>
        <v>0.36</v>
      </c>
      <c r="L80" s="447">
        <f t="shared" si="14"/>
        <v>309.35999999999996</v>
      </c>
      <c r="M80" s="436">
        <f t="shared" si="15"/>
        <v>2578</v>
      </c>
      <c r="N80" s="11">
        <v>2578</v>
      </c>
      <c r="P80" s="1130"/>
    </row>
    <row r="81" spans="1:16" s="382" customFormat="1" ht="14.1" customHeight="1">
      <c r="A81" s="1273"/>
      <c r="B81" s="1271"/>
      <c r="C81" s="1272"/>
      <c r="D81" s="451"/>
      <c r="E81" s="849" t="s">
        <v>477</v>
      </c>
      <c r="F81" s="431">
        <v>1000</v>
      </c>
      <c r="G81" s="432">
        <v>600</v>
      </c>
      <c r="H81" s="445">
        <v>130</v>
      </c>
      <c r="I81" s="448">
        <v>4</v>
      </c>
      <c r="J81" s="435">
        <f t="shared" si="12"/>
        <v>2.4</v>
      </c>
      <c r="K81" s="435">
        <f t="shared" si="13"/>
        <v>0.312</v>
      </c>
      <c r="L81" s="436">
        <f t="shared" si="14"/>
        <v>335.14000000000004</v>
      </c>
      <c r="M81" s="436">
        <f t="shared" si="15"/>
        <v>2578</v>
      </c>
      <c r="N81" s="11">
        <v>2578</v>
      </c>
      <c r="P81" s="1130"/>
    </row>
    <row r="82" spans="1:16" s="382" customFormat="1" ht="14.1" customHeight="1">
      <c r="A82" s="1273"/>
      <c r="B82" s="1271"/>
      <c r="C82" s="1272"/>
      <c r="D82" s="451"/>
      <c r="E82" s="849" t="s">
        <v>477</v>
      </c>
      <c r="F82" s="427">
        <v>1000</v>
      </c>
      <c r="G82" s="428">
        <v>600</v>
      </c>
      <c r="H82" s="445">
        <v>140</v>
      </c>
      <c r="I82" s="450">
        <v>4</v>
      </c>
      <c r="J82" s="429">
        <f t="shared" si="12"/>
        <v>2.4</v>
      </c>
      <c r="K82" s="429">
        <f t="shared" si="13"/>
        <v>0.33600000000000002</v>
      </c>
      <c r="L82" s="447">
        <f t="shared" si="14"/>
        <v>360.92000000000007</v>
      </c>
      <c r="M82" s="436">
        <f t="shared" si="15"/>
        <v>2578</v>
      </c>
      <c r="N82" s="11">
        <v>2578</v>
      </c>
      <c r="P82" s="1130"/>
    </row>
    <row r="83" spans="1:16" s="382" customFormat="1" ht="14.1" customHeight="1">
      <c r="A83" s="1273"/>
      <c r="B83" s="1271"/>
      <c r="C83" s="1272"/>
      <c r="D83" s="451"/>
      <c r="E83" s="849" t="s">
        <v>477</v>
      </c>
      <c r="F83" s="431">
        <v>1000</v>
      </c>
      <c r="G83" s="432">
        <v>600</v>
      </c>
      <c r="H83" s="445">
        <v>150</v>
      </c>
      <c r="I83" s="448">
        <v>4</v>
      </c>
      <c r="J83" s="435">
        <f t="shared" si="12"/>
        <v>2.4</v>
      </c>
      <c r="K83" s="435">
        <f t="shared" si="13"/>
        <v>0.36</v>
      </c>
      <c r="L83" s="436">
        <f t="shared" si="14"/>
        <v>386.7</v>
      </c>
      <c r="M83" s="436">
        <f t="shared" si="15"/>
        <v>2578</v>
      </c>
      <c r="N83" s="11">
        <v>2578</v>
      </c>
      <c r="P83" s="1130"/>
    </row>
    <row r="84" spans="1:16" s="382" customFormat="1" ht="14.1" customHeight="1">
      <c r="A84" s="1273"/>
      <c r="B84" s="1271"/>
      <c r="C84" s="1272"/>
      <c r="D84" s="451"/>
      <c r="E84" s="849" t="s">
        <v>477</v>
      </c>
      <c r="F84" s="427">
        <v>1000</v>
      </c>
      <c r="G84" s="428">
        <v>600</v>
      </c>
      <c r="H84" s="445">
        <v>160</v>
      </c>
      <c r="I84" s="450">
        <v>3</v>
      </c>
      <c r="J84" s="429">
        <f t="shared" si="12"/>
        <v>1.8</v>
      </c>
      <c r="K84" s="429">
        <f t="shared" si="13"/>
        <v>0.28799999999999998</v>
      </c>
      <c r="L84" s="447">
        <f t="shared" si="14"/>
        <v>412.47999999999996</v>
      </c>
      <c r="M84" s="436">
        <f t="shared" si="15"/>
        <v>2578</v>
      </c>
      <c r="N84" s="11">
        <v>2578</v>
      </c>
      <c r="P84" s="1130"/>
    </row>
    <row r="85" spans="1:16" s="382" customFormat="1" ht="14.1" customHeight="1">
      <c r="A85" s="1273"/>
      <c r="B85" s="1271"/>
      <c r="C85" s="1272"/>
      <c r="D85" s="451"/>
      <c r="E85" s="849" t="s">
        <v>477</v>
      </c>
      <c r="F85" s="431">
        <v>1000</v>
      </c>
      <c r="G85" s="432">
        <v>600</v>
      </c>
      <c r="H85" s="445">
        <v>170</v>
      </c>
      <c r="I85" s="448">
        <v>3</v>
      </c>
      <c r="J85" s="435">
        <f t="shared" si="12"/>
        <v>1.8</v>
      </c>
      <c r="K85" s="435">
        <f t="shared" si="13"/>
        <v>0.30599999999999999</v>
      </c>
      <c r="L85" s="436">
        <f t="shared" si="14"/>
        <v>438.25999999999993</v>
      </c>
      <c r="M85" s="436">
        <f t="shared" si="15"/>
        <v>2578</v>
      </c>
      <c r="N85" s="11">
        <v>2578</v>
      </c>
      <c r="P85" s="1130"/>
    </row>
    <row r="86" spans="1:16" s="382" customFormat="1" ht="14.1" customHeight="1">
      <c r="A86" s="1273"/>
      <c r="B86" s="1271"/>
      <c r="C86" s="1272"/>
      <c r="D86" s="451"/>
      <c r="E86" s="849" t="s">
        <v>477</v>
      </c>
      <c r="F86" s="427">
        <v>1000</v>
      </c>
      <c r="G86" s="428">
        <v>600</v>
      </c>
      <c r="H86" s="445">
        <v>180</v>
      </c>
      <c r="I86" s="450">
        <v>3</v>
      </c>
      <c r="J86" s="429">
        <f t="shared" si="12"/>
        <v>1.8</v>
      </c>
      <c r="K86" s="429">
        <f t="shared" si="13"/>
        <v>0.32400000000000001</v>
      </c>
      <c r="L86" s="447">
        <f t="shared" si="14"/>
        <v>464.04</v>
      </c>
      <c r="M86" s="436">
        <f t="shared" si="15"/>
        <v>2578</v>
      </c>
      <c r="N86" s="11">
        <v>2578</v>
      </c>
      <c r="P86" s="1130"/>
    </row>
    <row r="87" spans="1:16" s="382" customFormat="1" ht="14.1" customHeight="1">
      <c r="A87" s="1273"/>
      <c r="B87" s="1271"/>
      <c r="C87" s="1272"/>
      <c r="D87" s="451"/>
      <c r="E87" s="849" t="s">
        <v>477</v>
      </c>
      <c r="F87" s="431">
        <v>1000</v>
      </c>
      <c r="G87" s="432">
        <v>600</v>
      </c>
      <c r="H87" s="445">
        <v>190</v>
      </c>
      <c r="I87" s="448">
        <v>3</v>
      </c>
      <c r="J87" s="435">
        <f t="shared" si="12"/>
        <v>1.8</v>
      </c>
      <c r="K87" s="435">
        <f t="shared" si="13"/>
        <v>0.34200000000000003</v>
      </c>
      <c r="L87" s="436">
        <f t="shared" si="14"/>
        <v>489.82</v>
      </c>
      <c r="M87" s="436">
        <f t="shared" si="15"/>
        <v>2578</v>
      </c>
      <c r="N87" s="11">
        <v>2578</v>
      </c>
      <c r="P87" s="1130"/>
    </row>
    <row r="88" spans="1:16" s="382" customFormat="1" ht="14.1" customHeight="1">
      <c r="A88" s="1274"/>
      <c r="B88" s="1275"/>
      <c r="C88" s="1276"/>
      <c r="D88" s="452"/>
      <c r="E88" s="847" t="s">
        <v>477</v>
      </c>
      <c r="F88" s="453">
        <v>1000</v>
      </c>
      <c r="G88" s="454">
        <v>600</v>
      </c>
      <c r="H88" s="455">
        <v>200</v>
      </c>
      <c r="I88" s="456">
        <v>3</v>
      </c>
      <c r="J88" s="457">
        <f t="shared" si="12"/>
        <v>1.8</v>
      </c>
      <c r="K88" s="457">
        <f t="shared" si="13"/>
        <v>0.36</v>
      </c>
      <c r="L88" s="458">
        <f t="shared" si="14"/>
        <v>515.59999999999991</v>
      </c>
      <c r="M88" s="542">
        <f t="shared" si="15"/>
        <v>2578</v>
      </c>
      <c r="N88" s="68">
        <v>2578</v>
      </c>
      <c r="P88" s="1130"/>
    </row>
    <row r="89" spans="1:16" ht="14.1" customHeight="1">
      <c r="A89" s="1213" t="s">
        <v>65</v>
      </c>
      <c r="B89" s="1223"/>
      <c r="C89" s="1253"/>
      <c r="D89" s="1227" t="s">
        <v>66</v>
      </c>
      <c r="E89" s="843" t="s">
        <v>477</v>
      </c>
      <c r="F89" s="50">
        <v>1000</v>
      </c>
      <c r="G89" s="51">
        <v>600</v>
      </c>
      <c r="H89" s="81">
        <v>40</v>
      </c>
      <c r="I89" s="53">
        <v>8</v>
      </c>
      <c r="J89" s="54">
        <f t="shared" si="9"/>
        <v>4.8</v>
      </c>
      <c r="K89" s="54">
        <f t="shared" si="10"/>
        <v>0.192</v>
      </c>
      <c r="L89" s="47">
        <f t="shared" ref="L89:L105" si="16">M89*K89/J89</f>
        <v>173.64000000000001</v>
      </c>
      <c r="M89" s="444">
        <f t="shared" si="3"/>
        <v>4341</v>
      </c>
      <c r="N89" s="47">
        <v>4341</v>
      </c>
    </row>
    <row r="90" spans="1:16" ht="14.1" customHeight="1">
      <c r="A90" s="1216"/>
      <c r="B90" s="1224"/>
      <c r="C90" s="1254"/>
      <c r="D90" s="1228"/>
      <c r="E90" s="878" t="s">
        <v>480</v>
      </c>
      <c r="F90" s="905">
        <v>1000</v>
      </c>
      <c r="G90" s="906">
        <v>600</v>
      </c>
      <c r="H90" s="922">
        <v>50</v>
      </c>
      <c r="I90" s="908">
        <v>6</v>
      </c>
      <c r="J90" s="909">
        <f t="shared" ref="J90:J105" si="17">F90*G90*I90/1000000</f>
        <v>3.6</v>
      </c>
      <c r="K90" s="909">
        <f t="shared" ref="K90:K105" si="18">F90*G90*H90*I90/1000000000</f>
        <v>0.18</v>
      </c>
      <c r="L90" s="910">
        <f t="shared" si="16"/>
        <v>210.7</v>
      </c>
      <c r="M90" s="910">
        <f t="shared" si="3"/>
        <v>4214</v>
      </c>
      <c r="N90" s="11">
        <v>4214</v>
      </c>
    </row>
    <row r="91" spans="1:16" ht="14.1" customHeight="1">
      <c r="A91" s="1216"/>
      <c r="B91" s="1224"/>
      <c r="C91" s="1254"/>
      <c r="D91" s="1228"/>
      <c r="E91" s="844" t="s">
        <v>477</v>
      </c>
      <c r="F91" s="56">
        <v>1000</v>
      </c>
      <c r="G91" s="57">
        <v>600</v>
      </c>
      <c r="H91" s="58">
        <v>60</v>
      </c>
      <c r="I91" s="59">
        <v>6</v>
      </c>
      <c r="J91" s="60">
        <f t="shared" si="17"/>
        <v>3.6</v>
      </c>
      <c r="K91" s="60">
        <f t="shared" si="18"/>
        <v>0.216</v>
      </c>
      <c r="L91" s="82">
        <f t="shared" si="16"/>
        <v>260.45999999999998</v>
      </c>
      <c r="M91" s="430">
        <f t="shared" si="3"/>
        <v>4341</v>
      </c>
      <c r="N91" s="11">
        <v>4341</v>
      </c>
    </row>
    <row r="92" spans="1:16" ht="14.1" customHeight="1">
      <c r="A92" s="1216"/>
      <c r="B92" s="1224"/>
      <c r="C92" s="1254"/>
      <c r="D92" s="1228"/>
      <c r="E92" s="844" t="s">
        <v>477</v>
      </c>
      <c r="F92" s="56">
        <v>1000</v>
      </c>
      <c r="G92" s="57">
        <v>600</v>
      </c>
      <c r="H92" s="58">
        <v>70</v>
      </c>
      <c r="I92" s="59">
        <v>6</v>
      </c>
      <c r="J92" s="60">
        <f t="shared" si="17"/>
        <v>3.6</v>
      </c>
      <c r="K92" s="60">
        <f t="shared" si="18"/>
        <v>0.252</v>
      </c>
      <c r="L92" s="95">
        <f t="shared" si="16"/>
        <v>303.87</v>
      </c>
      <c r="M92" s="430">
        <f t="shared" si="3"/>
        <v>4341</v>
      </c>
      <c r="N92" s="11">
        <v>4341</v>
      </c>
    </row>
    <row r="93" spans="1:16" ht="14.1" customHeight="1">
      <c r="A93" s="1216"/>
      <c r="B93" s="1224"/>
      <c r="C93" s="1254"/>
      <c r="D93" s="1228"/>
      <c r="E93" s="844" t="s">
        <v>477</v>
      </c>
      <c r="F93" s="56">
        <v>1000</v>
      </c>
      <c r="G93" s="57">
        <v>600</v>
      </c>
      <c r="H93" s="58">
        <v>80</v>
      </c>
      <c r="I93" s="59">
        <v>4</v>
      </c>
      <c r="J93" s="60">
        <f t="shared" si="17"/>
        <v>2.4</v>
      </c>
      <c r="K93" s="60">
        <f t="shared" si="18"/>
        <v>0.192</v>
      </c>
      <c r="L93" s="95">
        <f t="shared" si="16"/>
        <v>347.28000000000003</v>
      </c>
      <c r="M93" s="430">
        <f t="shared" si="3"/>
        <v>4341</v>
      </c>
      <c r="N93" s="11">
        <v>4341</v>
      </c>
    </row>
    <row r="94" spans="1:16" ht="14.1" customHeight="1">
      <c r="A94" s="1216"/>
      <c r="B94" s="1224"/>
      <c r="C94" s="1254"/>
      <c r="D94" s="161" t="s">
        <v>55</v>
      </c>
      <c r="E94" s="844" t="s">
        <v>477</v>
      </c>
      <c r="F94" s="56">
        <v>1000</v>
      </c>
      <c r="G94" s="57">
        <v>600</v>
      </c>
      <c r="H94" s="58">
        <v>90</v>
      </c>
      <c r="I94" s="59">
        <v>4</v>
      </c>
      <c r="J94" s="60">
        <f t="shared" si="17"/>
        <v>2.4</v>
      </c>
      <c r="K94" s="60">
        <f t="shared" si="18"/>
        <v>0.216</v>
      </c>
      <c r="L94" s="95">
        <f t="shared" si="16"/>
        <v>390.69</v>
      </c>
      <c r="M94" s="430">
        <f t="shared" si="3"/>
        <v>4341</v>
      </c>
      <c r="N94" s="11">
        <v>4341</v>
      </c>
    </row>
    <row r="95" spans="1:16" ht="14.1" customHeight="1">
      <c r="A95" s="1216"/>
      <c r="B95" s="1224"/>
      <c r="C95" s="1254"/>
      <c r="D95" s="113"/>
      <c r="E95" s="878" t="s">
        <v>480</v>
      </c>
      <c r="F95" s="905">
        <v>1000</v>
      </c>
      <c r="G95" s="906">
        <v>600</v>
      </c>
      <c r="H95" s="922">
        <v>100</v>
      </c>
      <c r="I95" s="908">
        <v>3</v>
      </c>
      <c r="J95" s="909">
        <f t="shared" si="17"/>
        <v>1.8</v>
      </c>
      <c r="K95" s="909">
        <f t="shared" si="18"/>
        <v>0.18</v>
      </c>
      <c r="L95" s="923">
        <f t="shared" si="16"/>
        <v>421.4</v>
      </c>
      <c r="M95" s="910">
        <f t="shared" si="3"/>
        <v>4214</v>
      </c>
      <c r="N95" s="11">
        <v>4214</v>
      </c>
    </row>
    <row r="96" spans="1:16" ht="14.1" customHeight="1">
      <c r="A96" s="1216"/>
      <c r="B96" s="1224"/>
      <c r="C96" s="1254"/>
      <c r="D96" s="1228" t="s">
        <v>487</v>
      </c>
      <c r="E96" s="844" t="s">
        <v>477</v>
      </c>
      <c r="F96" s="56">
        <v>1000</v>
      </c>
      <c r="G96" s="57">
        <v>600</v>
      </c>
      <c r="H96" s="58">
        <v>110</v>
      </c>
      <c r="I96" s="59">
        <v>3</v>
      </c>
      <c r="J96" s="60">
        <f t="shared" si="17"/>
        <v>1.8</v>
      </c>
      <c r="K96" s="60">
        <f t="shared" si="18"/>
        <v>0.19800000000000001</v>
      </c>
      <c r="L96" s="61">
        <f t="shared" si="16"/>
        <v>477.51</v>
      </c>
      <c r="M96" s="436">
        <f t="shared" si="3"/>
        <v>4341</v>
      </c>
      <c r="N96" s="11">
        <v>4341</v>
      </c>
    </row>
    <row r="97" spans="1:14" ht="14.1" customHeight="1">
      <c r="A97" s="1216"/>
      <c r="B97" s="1224"/>
      <c r="C97" s="1254"/>
      <c r="D97" s="1228"/>
      <c r="E97" s="844" t="s">
        <v>477</v>
      </c>
      <c r="F97" s="56">
        <v>1000</v>
      </c>
      <c r="G97" s="57">
        <v>600</v>
      </c>
      <c r="H97" s="58">
        <v>120</v>
      </c>
      <c r="I97" s="59">
        <v>3</v>
      </c>
      <c r="J97" s="60">
        <f t="shared" si="17"/>
        <v>1.8</v>
      </c>
      <c r="K97" s="60">
        <f t="shared" si="18"/>
        <v>0.216</v>
      </c>
      <c r="L97" s="61">
        <f t="shared" si="16"/>
        <v>520.91999999999996</v>
      </c>
      <c r="M97" s="436">
        <f t="shared" si="3"/>
        <v>4341</v>
      </c>
      <c r="N97" s="11">
        <v>4341</v>
      </c>
    </row>
    <row r="98" spans="1:14" ht="14.1" customHeight="1">
      <c r="A98" s="1216"/>
      <c r="B98" s="1224"/>
      <c r="C98" s="1254"/>
      <c r="D98" s="1228"/>
      <c r="E98" s="844" t="s">
        <v>477</v>
      </c>
      <c r="F98" s="56">
        <v>1000</v>
      </c>
      <c r="G98" s="57">
        <v>600</v>
      </c>
      <c r="H98" s="58">
        <v>130</v>
      </c>
      <c r="I98" s="59">
        <v>3</v>
      </c>
      <c r="J98" s="60">
        <f t="shared" si="17"/>
        <v>1.8</v>
      </c>
      <c r="K98" s="60">
        <f t="shared" si="18"/>
        <v>0.23400000000000001</v>
      </c>
      <c r="L98" s="61">
        <f t="shared" si="16"/>
        <v>564.33000000000004</v>
      </c>
      <c r="M98" s="436">
        <f t="shared" si="3"/>
        <v>4341</v>
      </c>
      <c r="N98" s="11">
        <v>4341</v>
      </c>
    </row>
    <row r="99" spans="1:14" ht="14.1" customHeight="1">
      <c r="A99" s="1216"/>
      <c r="B99" s="1224"/>
      <c r="C99" s="1254"/>
      <c r="D99" s="1228"/>
      <c r="E99" s="844" t="s">
        <v>477</v>
      </c>
      <c r="F99" s="56">
        <v>1000</v>
      </c>
      <c r="G99" s="57">
        <v>600</v>
      </c>
      <c r="H99" s="58">
        <v>140</v>
      </c>
      <c r="I99" s="59">
        <v>3</v>
      </c>
      <c r="J99" s="60">
        <f t="shared" si="17"/>
        <v>1.8</v>
      </c>
      <c r="K99" s="60">
        <f t="shared" si="18"/>
        <v>0.252</v>
      </c>
      <c r="L99" s="61">
        <f t="shared" si="16"/>
        <v>607.74</v>
      </c>
      <c r="M99" s="436">
        <f t="shared" si="3"/>
        <v>4341</v>
      </c>
      <c r="N99" s="11">
        <v>4341</v>
      </c>
    </row>
    <row r="100" spans="1:14" ht="14.1" customHeight="1">
      <c r="A100" s="1216"/>
      <c r="B100" s="1224"/>
      <c r="C100" s="1254"/>
      <c r="D100" s="113"/>
      <c r="E100" s="844" t="s">
        <v>477</v>
      </c>
      <c r="F100" s="56">
        <v>1000</v>
      </c>
      <c r="G100" s="57">
        <v>600</v>
      </c>
      <c r="H100" s="58">
        <v>150</v>
      </c>
      <c r="I100" s="59">
        <v>2</v>
      </c>
      <c r="J100" s="60">
        <f t="shared" si="17"/>
        <v>1.2</v>
      </c>
      <c r="K100" s="60">
        <f t="shared" si="18"/>
        <v>0.18</v>
      </c>
      <c r="L100" s="61">
        <f t="shared" si="16"/>
        <v>651.15</v>
      </c>
      <c r="M100" s="436">
        <f t="shared" si="3"/>
        <v>4341</v>
      </c>
      <c r="N100" s="11">
        <v>4341</v>
      </c>
    </row>
    <row r="101" spans="1:14" ht="14.1" customHeight="1">
      <c r="A101" s="1216"/>
      <c r="B101" s="1224"/>
      <c r="C101" s="1254"/>
      <c r="D101" s="113"/>
      <c r="E101" s="844" t="s">
        <v>477</v>
      </c>
      <c r="F101" s="48">
        <v>1000</v>
      </c>
      <c r="G101" s="13">
        <v>600</v>
      </c>
      <c r="H101" s="58">
        <v>160</v>
      </c>
      <c r="I101" s="15">
        <v>2</v>
      </c>
      <c r="J101" s="55">
        <f t="shared" si="17"/>
        <v>1.2</v>
      </c>
      <c r="K101" s="55">
        <f t="shared" si="18"/>
        <v>0.192</v>
      </c>
      <c r="L101" s="11">
        <f t="shared" si="16"/>
        <v>694.56000000000006</v>
      </c>
      <c r="M101" s="436">
        <f t="shared" si="3"/>
        <v>4341</v>
      </c>
      <c r="N101" s="11">
        <v>4341</v>
      </c>
    </row>
    <row r="102" spans="1:14" ht="14.1" customHeight="1">
      <c r="A102" s="1216"/>
      <c r="B102" s="1224"/>
      <c r="C102" s="1254"/>
      <c r="D102" s="113"/>
      <c r="E102" s="844" t="s">
        <v>477</v>
      </c>
      <c r="F102" s="70">
        <v>1000</v>
      </c>
      <c r="G102" s="71">
        <v>600</v>
      </c>
      <c r="H102" s="58">
        <v>170</v>
      </c>
      <c r="I102" s="73">
        <v>2</v>
      </c>
      <c r="J102" s="74">
        <f t="shared" si="17"/>
        <v>1.2</v>
      </c>
      <c r="K102" s="74">
        <f t="shared" si="18"/>
        <v>0.20399999999999999</v>
      </c>
      <c r="L102" s="96">
        <f t="shared" si="16"/>
        <v>737.97</v>
      </c>
      <c r="M102" s="543">
        <f t="shared" si="3"/>
        <v>4341</v>
      </c>
      <c r="N102" s="11">
        <v>4341</v>
      </c>
    </row>
    <row r="103" spans="1:14" ht="14.1" customHeight="1">
      <c r="A103" s="1216"/>
      <c r="B103" s="1224"/>
      <c r="C103" s="1254"/>
      <c r="D103" s="113"/>
      <c r="E103" s="844" t="s">
        <v>477</v>
      </c>
      <c r="F103" s="70">
        <v>1000</v>
      </c>
      <c r="G103" s="71">
        <v>600</v>
      </c>
      <c r="H103" s="58">
        <v>180</v>
      </c>
      <c r="I103" s="73">
        <v>2</v>
      </c>
      <c r="J103" s="74">
        <f t="shared" si="17"/>
        <v>1.2</v>
      </c>
      <c r="K103" s="74">
        <f t="shared" si="18"/>
        <v>0.216</v>
      </c>
      <c r="L103" s="96">
        <f t="shared" si="16"/>
        <v>781.38</v>
      </c>
      <c r="M103" s="543">
        <f t="shared" si="3"/>
        <v>4341</v>
      </c>
      <c r="N103" s="11">
        <v>4341</v>
      </c>
    </row>
    <row r="104" spans="1:14" ht="14.1" customHeight="1">
      <c r="A104" s="1216"/>
      <c r="B104" s="1224"/>
      <c r="C104" s="1254"/>
      <c r="D104" s="113"/>
      <c r="E104" s="844" t="s">
        <v>477</v>
      </c>
      <c r="F104" s="70">
        <v>1000</v>
      </c>
      <c r="G104" s="71">
        <v>600</v>
      </c>
      <c r="H104" s="58">
        <v>190</v>
      </c>
      <c r="I104" s="73">
        <v>2</v>
      </c>
      <c r="J104" s="74">
        <f t="shared" si="17"/>
        <v>1.2</v>
      </c>
      <c r="K104" s="74">
        <f t="shared" si="18"/>
        <v>0.22800000000000001</v>
      </c>
      <c r="L104" s="96">
        <f t="shared" si="16"/>
        <v>824.79000000000008</v>
      </c>
      <c r="M104" s="543">
        <f t="shared" si="3"/>
        <v>4341</v>
      </c>
      <c r="N104" s="11">
        <v>4341</v>
      </c>
    </row>
    <row r="105" spans="1:14" ht="14.1" customHeight="1">
      <c r="A105" s="1225"/>
      <c r="B105" s="1226"/>
      <c r="C105" s="1255"/>
      <c r="D105" s="114"/>
      <c r="E105" s="845" t="s">
        <v>477</v>
      </c>
      <c r="F105" s="75">
        <v>1000</v>
      </c>
      <c r="G105" s="76">
        <v>600</v>
      </c>
      <c r="H105" s="64">
        <v>200</v>
      </c>
      <c r="I105" s="78">
        <v>2</v>
      </c>
      <c r="J105" s="79">
        <f t="shared" si="17"/>
        <v>1.2</v>
      </c>
      <c r="K105" s="79">
        <f t="shared" si="18"/>
        <v>0.24</v>
      </c>
      <c r="L105" s="68">
        <f t="shared" si="16"/>
        <v>868.19999999999993</v>
      </c>
      <c r="M105" s="542">
        <f t="shared" si="3"/>
        <v>4341</v>
      </c>
      <c r="N105" s="1114">
        <v>4341</v>
      </c>
    </row>
    <row r="106" spans="1:14" ht="12.75" customHeight="1">
      <c r="N106" s="111"/>
    </row>
    <row r="107" spans="1:14" ht="12.75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1"/>
      <c r="K107" s="111"/>
      <c r="L107" s="1224"/>
      <c r="M107" s="1224"/>
      <c r="N107" s="41"/>
    </row>
    <row r="108" spans="1:14" ht="12.75" customHeight="1">
      <c r="A108" s="1251"/>
      <c r="B108" s="1251"/>
      <c r="C108" s="1251"/>
      <c r="D108" s="1251"/>
      <c r="E108" s="1251"/>
      <c r="F108" s="1251"/>
      <c r="G108" s="1251"/>
      <c r="H108" s="1251"/>
      <c r="I108" s="1251"/>
      <c r="J108" s="1251"/>
      <c r="K108" s="1251"/>
      <c r="L108" s="1307"/>
      <c r="M108" s="1307"/>
      <c r="N108" s="111"/>
    </row>
    <row r="109" spans="1:14" ht="12.75" customHeight="1">
      <c r="A109" s="1252"/>
      <c r="B109" s="1252"/>
      <c r="C109" s="1252"/>
      <c r="D109" s="1252"/>
      <c r="E109" s="1252"/>
      <c r="F109" s="1252"/>
      <c r="G109" s="1252"/>
      <c r="H109" s="1252"/>
      <c r="I109" s="1252"/>
      <c r="J109" s="1252"/>
      <c r="K109" s="1252"/>
      <c r="L109" s="16"/>
      <c r="M109" s="16"/>
      <c r="N109" s="1113"/>
    </row>
    <row r="110" spans="1:14" ht="12.75" customHeight="1">
      <c r="A110" s="1266"/>
      <c r="B110" s="1266"/>
      <c r="C110" s="1266"/>
      <c r="D110" s="1266"/>
      <c r="E110" s="1266"/>
      <c r="F110" s="1266"/>
      <c r="G110" s="1266"/>
      <c r="H110" s="1266"/>
      <c r="I110" s="1266"/>
      <c r="J110" s="1266"/>
      <c r="K110" s="1266"/>
      <c r="L110" s="1256"/>
      <c r="M110" s="1256"/>
      <c r="N110" s="1112"/>
    </row>
    <row r="111" spans="1:14" ht="12.75" customHeight="1">
      <c r="A111" s="1266"/>
      <c r="B111" s="1266"/>
      <c r="C111" s="1266"/>
      <c r="D111" s="1266"/>
      <c r="E111" s="1266"/>
      <c r="F111" s="1266"/>
      <c r="G111" s="1266"/>
      <c r="H111" s="1266"/>
      <c r="I111" s="1266"/>
      <c r="J111" s="1266"/>
      <c r="K111" s="1266"/>
      <c r="L111" s="112"/>
      <c r="M111" s="17"/>
      <c r="N111" s="17"/>
    </row>
    <row r="112" spans="1:14" ht="12.75" customHeight="1">
      <c r="A112" s="831"/>
      <c r="L112" s="112"/>
      <c r="M112" s="17"/>
      <c r="N112" s="17"/>
    </row>
    <row r="113" spans="1:1">
      <c r="A113" s="831"/>
    </row>
    <row r="114" spans="1:1">
      <c r="A114" s="831"/>
    </row>
    <row r="115" spans="1:1">
      <c r="A115" s="831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28" activePane="bottomLeft" state="frozen"/>
      <selection pane="bottomLeft" activeCell="A4" sqref="A4:L4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/>
    </customSheetView>
  </customSheetViews>
  <mergeCells count="37">
    <mergeCell ref="L110:M110"/>
    <mergeCell ref="D44:D45"/>
    <mergeCell ref="D47:D51"/>
    <mergeCell ref="D20:D22"/>
    <mergeCell ref="D89:D93"/>
    <mergeCell ref="D73:D75"/>
    <mergeCell ref="D37:D38"/>
    <mergeCell ref="D28:D34"/>
    <mergeCell ref="L108:M108"/>
    <mergeCell ref="L107:M107"/>
    <mergeCell ref="A110:K110"/>
    <mergeCell ref="A108:K108"/>
    <mergeCell ref="A109:K109"/>
    <mergeCell ref="A89:C105"/>
    <mergeCell ref="A1:M1"/>
    <mergeCell ref="A2:M2"/>
    <mergeCell ref="A3:M3"/>
    <mergeCell ref="A4:M4"/>
    <mergeCell ref="L7:M7"/>
    <mergeCell ref="J7:J8"/>
    <mergeCell ref="K7:K8"/>
    <mergeCell ref="I7:I8"/>
    <mergeCell ref="F7:H7"/>
    <mergeCell ref="E7:E8"/>
    <mergeCell ref="A7:D8"/>
    <mergeCell ref="A111:K111"/>
    <mergeCell ref="D96:D99"/>
    <mergeCell ref="D23:D25"/>
    <mergeCell ref="A73:C88"/>
    <mergeCell ref="A10:C27"/>
    <mergeCell ref="D10:D17"/>
    <mergeCell ref="A28:C38"/>
    <mergeCell ref="A9:M9"/>
    <mergeCell ref="D57:D59"/>
    <mergeCell ref="A57:C72"/>
    <mergeCell ref="D39:D42"/>
    <mergeCell ref="A39:C56"/>
  </mergeCells>
  <phoneticPr fontId="0" type="noConversion"/>
  <printOptions horizontalCentered="1"/>
  <pageMargins left="0.78740157480314965" right="0.78740157480314965" top="0.55118110236220474" bottom="0.55118110236220474" header="0.51181102362204722" footer="0.51181102362204722"/>
  <pageSetup paperSize="9" scale="5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64"/>
  <sheetViews>
    <sheetView showGridLines="0" view="pageBreakPreview" zoomScale="80" zoomScaleNormal="70" zoomScaleSheetLayoutView="80" zoomScalePageLayoutView="75" workbookViewId="0">
      <selection activeCell="L82" sqref="L82"/>
    </sheetView>
  </sheetViews>
  <sheetFormatPr defaultRowHeight="12.75"/>
  <cols>
    <col min="1" max="1" width="7.7109375" style="252" customWidth="1"/>
    <col min="2" max="2" width="7.7109375" style="19" customWidth="1"/>
    <col min="3" max="3" width="10.28515625" style="19" customWidth="1"/>
    <col min="4" max="4" width="39.7109375" style="19" customWidth="1"/>
    <col min="5" max="5" width="11.7109375" style="109" customWidth="1"/>
    <col min="6" max="8" width="8.7109375" style="19" customWidth="1"/>
    <col min="9" max="11" width="10.7109375" style="19" customWidth="1"/>
    <col min="12" max="12" width="10.7109375" style="49" customWidth="1"/>
    <col min="13" max="13" width="14.85546875" style="49" customWidth="1"/>
    <col min="14" max="14" width="13.28515625" style="49" hidden="1" customWidth="1"/>
    <col min="15" max="15" width="9.140625" style="553"/>
    <col min="16" max="16384" width="9.140625" style="19"/>
  </cols>
  <sheetData>
    <row r="1" spans="1:16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075"/>
    </row>
    <row r="2" spans="1:16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075"/>
    </row>
    <row r="3" spans="1:16" ht="15" customHeight="1">
      <c r="A3" s="1297" t="s">
        <v>23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076"/>
    </row>
    <row r="4" spans="1:16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553"/>
    </row>
    <row r="5" spans="1:16" s="153" customFormat="1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49"/>
      <c r="M5" s="150"/>
      <c r="N5" s="553"/>
    </row>
    <row r="6" spans="1:16" ht="15" customHeight="1">
      <c r="A6" s="255"/>
      <c r="B6" s="254"/>
      <c r="C6" s="254"/>
      <c r="D6" s="254"/>
      <c r="E6" s="829"/>
      <c r="F6" s="254"/>
      <c r="G6" s="254"/>
      <c r="H6" s="254"/>
      <c r="I6" s="254"/>
      <c r="J6" s="254"/>
      <c r="K6" s="254"/>
      <c r="L6" s="145" t="s">
        <v>63</v>
      </c>
      <c r="M6" s="146">
        <v>0</v>
      </c>
      <c r="N6" s="553"/>
    </row>
    <row r="7" spans="1:16" s="102" customFormat="1" ht="14.1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308"/>
      <c r="H7" s="1309"/>
      <c r="I7" s="1300" t="s">
        <v>3</v>
      </c>
      <c r="J7" s="1300" t="s">
        <v>4</v>
      </c>
      <c r="K7" s="1300" t="s">
        <v>5</v>
      </c>
      <c r="L7" s="1298" t="s">
        <v>42</v>
      </c>
      <c r="M7" s="1311"/>
      <c r="N7" s="122"/>
    </row>
    <row r="8" spans="1:16" s="102" customFormat="1" ht="14.1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10"/>
      <c r="J8" s="1310"/>
      <c r="K8" s="1301"/>
      <c r="L8" s="106" t="s">
        <v>9</v>
      </c>
      <c r="M8" s="107" t="s">
        <v>10</v>
      </c>
      <c r="N8" s="107" t="s">
        <v>64</v>
      </c>
    </row>
    <row r="9" spans="1:16" s="102" customFormat="1" ht="18" customHeight="1">
      <c r="A9" s="1205" t="s">
        <v>320</v>
      </c>
      <c r="B9" s="1206"/>
      <c r="C9" s="1206"/>
      <c r="D9" s="1206"/>
      <c r="E9" s="1206"/>
      <c r="F9" s="1212"/>
      <c r="G9" s="1212"/>
      <c r="H9" s="1212"/>
      <c r="I9" s="1212"/>
      <c r="J9" s="1212"/>
      <c r="K9" s="1212"/>
      <c r="L9" s="1212"/>
      <c r="M9" s="1234"/>
      <c r="N9" s="1072"/>
    </row>
    <row r="10" spans="1:16" s="97" customFormat="1" ht="14.1" customHeight="1">
      <c r="A10" s="1277" t="s">
        <v>321</v>
      </c>
      <c r="B10" s="1278"/>
      <c r="C10" s="1279"/>
      <c r="D10" s="1312" t="s">
        <v>59</v>
      </c>
      <c r="E10" s="930" t="s">
        <v>482</v>
      </c>
      <c r="F10" s="50">
        <v>1000</v>
      </c>
      <c r="G10" s="51">
        <v>600</v>
      </c>
      <c r="H10" s="52">
        <v>60</v>
      </c>
      <c r="I10" s="92">
        <v>4</v>
      </c>
      <c r="J10" s="54">
        <f t="shared" ref="J10:J54" si="0">F10*G10*I10/1000000</f>
        <v>2.4</v>
      </c>
      <c r="K10" s="54">
        <f t="shared" ref="K10:K54" si="1">F10*G10*H10*I10/1000000000</f>
        <v>0.14399999999999999</v>
      </c>
      <c r="L10" s="47">
        <f t="shared" ref="L10:L54" si="2">M10*K10/J10</f>
        <v>534.78</v>
      </c>
      <c r="M10" s="444">
        <f t="shared" ref="M10:M54" si="3">N10*(100%-$M$6)</f>
        <v>8913</v>
      </c>
      <c r="N10" s="47">
        <v>8913</v>
      </c>
      <c r="P10" s="1133"/>
    </row>
    <row r="11" spans="1:16" s="97" customFormat="1" ht="14.1" customHeight="1">
      <c r="A11" s="1280"/>
      <c r="B11" s="1281"/>
      <c r="C11" s="1282"/>
      <c r="D11" s="1313"/>
      <c r="E11" s="931" t="s">
        <v>482</v>
      </c>
      <c r="F11" s="48">
        <v>1000</v>
      </c>
      <c r="G11" s="13">
        <v>600</v>
      </c>
      <c r="H11" s="14">
        <v>70</v>
      </c>
      <c r="I11" s="93">
        <v>4</v>
      </c>
      <c r="J11" s="55">
        <f t="shared" si="0"/>
        <v>2.4</v>
      </c>
      <c r="K11" s="55">
        <f t="shared" si="1"/>
        <v>0.16800000000000001</v>
      </c>
      <c r="L11" s="11">
        <f t="shared" si="2"/>
        <v>595.35000000000014</v>
      </c>
      <c r="M11" s="436">
        <f t="shared" si="3"/>
        <v>8505</v>
      </c>
      <c r="N11" s="11">
        <v>8505</v>
      </c>
      <c r="P11" s="1133"/>
    </row>
    <row r="12" spans="1:16" s="97" customFormat="1" ht="14.1" customHeight="1">
      <c r="A12" s="1280"/>
      <c r="B12" s="1281"/>
      <c r="C12" s="1282"/>
      <c r="D12" s="1313"/>
      <c r="E12" s="931" t="s">
        <v>482</v>
      </c>
      <c r="F12" s="48">
        <v>1000</v>
      </c>
      <c r="G12" s="13">
        <v>600</v>
      </c>
      <c r="H12" s="14">
        <v>80</v>
      </c>
      <c r="I12" s="93">
        <v>3</v>
      </c>
      <c r="J12" s="55">
        <f t="shared" si="0"/>
        <v>1.8</v>
      </c>
      <c r="K12" s="55">
        <f t="shared" si="1"/>
        <v>0.14399999999999999</v>
      </c>
      <c r="L12" s="11">
        <f t="shared" si="2"/>
        <v>654.95999999999992</v>
      </c>
      <c r="M12" s="436">
        <f t="shared" si="3"/>
        <v>8187</v>
      </c>
      <c r="N12" s="11">
        <v>8187</v>
      </c>
      <c r="P12" s="1133"/>
    </row>
    <row r="13" spans="1:16" s="97" customFormat="1" ht="14.1" customHeight="1">
      <c r="A13" s="1280"/>
      <c r="B13" s="1281"/>
      <c r="C13" s="1282"/>
      <c r="D13" s="841"/>
      <c r="E13" s="931" t="s">
        <v>482</v>
      </c>
      <c r="F13" s="48">
        <v>1000</v>
      </c>
      <c r="G13" s="13">
        <v>600</v>
      </c>
      <c r="H13" s="94">
        <v>90</v>
      </c>
      <c r="I13" s="93">
        <v>3</v>
      </c>
      <c r="J13" s="55">
        <f t="shared" si="0"/>
        <v>1.8</v>
      </c>
      <c r="K13" s="55">
        <f t="shared" si="1"/>
        <v>0.16200000000000001</v>
      </c>
      <c r="L13" s="11">
        <f t="shared" si="2"/>
        <v>715.68</v>
      </c>
      <c r="M13" s="436">
        <f t="shared" si="3"/>
        <v>7952</v>
      </c>
      <c r="N13" s="11">
        <v>7952</v>
      </c>
      <c r="P13" s="1133"/>
    </row>
    <row r="14" spans="1:16" s="97" customFormat="1" ht="14.1" customHeight="1">
      <c r="A14" s="1280"/>
      <c r="B14" s="1281"/>
      <c r="C14" s="1282"/>
      <c r="D14" s="841" t="s">
        <v>50</v>
      </c>
      <c r="E14" s="1095" t="s">
        <v>481</v>
      </c>
      <c r="F14" s="858">
        <v>1000</v>
      </c>
      <c r="G14" s="859">
        <v>600</v>
      </c>
      <c r="H14" s="949">
        <v>100</v>
      </c>
      <c r="I14" s="950">
        <v>2</v>
      </c>
      <c r="J14" s="862">
        <f t="shared" si="0"/>
        <v>1.2</v>
      </c>
      <c r="K14" s="862">
        <f t="shared" si="1"/>
        <v>0.12</v>
      </c>
      <c r="L14" s="864">
        <f t="shared" si="2"/>
        <v>768.19999999999993</v>
      </c>
      <c r="M14" s="864">
        <f t="shared" si="3"/>
        <v>7682</v>
      </c>
      <c r="N14" s="11">
        <v>7682</v>
      </c>
      <c r="P14" s="1133"/>
    </row>
    <row r="15" spans="1:16" s="97" customFormat="1" ht="14.1" customHeight="1">
      <c r="A15" s="1280"/>
      <c r="B15" s="1281"/>
      <c r="C15" s="1282"/>
      <c r="D15" s="841"/>
      <c r="E15" s="931" t="s">
        <v>482</v>
      </c>
      <c r="F15" s="48">
        <v>1000</v>
      </c>
      <c r="G15" s="13">
        <v>600</v>
      </c>
      <c r="H15" s="94">
        <v>110</v>
      </c>
      <c r="I15" s="93">
        <v>2</v>
      </c>
      <c r="J15" s="55">
        <f t="shared" si="0"/>
        <v>1.2</v>
      </c>
      <c r="K15" s="55">
        <f t="shared" si="1"/>
        <v>0.13200000000000001</v>
      </c>
      <c r="L15" s="11">
        <f t="shared" si="2"/>
        <v>835.45</v>
      </c>
      <c r="M15" s="436">
        <f t="shared" si="3"/>
        <v>7595</v>
      </c>
      <c r="N15" s="11">
        <v>7595</v>
      </c>
      <c r="P15" s="1133"/>
    </row>
    <row r="16" spans="1:16" s="97" customFormat="1" ht="14.1" customHeight="1">
      <c r="A16" s="1280"/>
      <c r="B16" s="1281"/>
      <c r="C16" s="1282"/>
      <c r="D16" s="1313" t="s">
        <v>503</v>
      </c>
      <c r="E16" s="931" t="s">
        <v>482</v>
      </c>
      <c r="F16" s="48">
        <v>1000</v>
      </c>
      <c r="G16" s="13">
        <v>600</v>
      </c>
      <c r="H16" s="94">
        <v>120</v>
      </c>
      <c r="I16" s="93">
        <v>2</v>
      </c>
      <c r="J16" s="55">
        <f t="shared" si="0"/>
        <v>1.2</v>
      </c>
      <c r="K16" s="55">
        <f t="shared" si="1"/>
        <v>0.14399999999999999</v>
      </c>
      <c r="L16" s="11">
        <f t="shared" si="2"/>
        <v>895.32</v>
      </c>
      <c r="M16" s="436">
        <f t="shared" si="3"/>
        <v>7461</v>
      </c>
      <c r="N16" s="11">
        <v>7461</v>
      </c>
      <c r="P16" s="1133"/>
    </row>
    <row r="17" spans="1:20" s="97" customFormat="1" ht="14.1" customHeight="1">
      <c r="A17" s="1280"/>
      <c r="B17" s="1281"/>
      <c r="C17" s="1282"/>
      <c r="D17" s="1313"/>
      <c r="E17" s="1095" t="s">
        <v>481</v>
      </c>
      <c r="F17" s="858">
        <v>1000</v>
      </c>
      <c r="G17" s="859">
        <v>600</v>
      </c>
      <c r="H17" s="949">
        <v>130</v>
      </c>
      <c r="I17" s="950">
        <v>2</v>
      </c>
      <c r="J17" s="862">
        <f t="shared" si="0"/>
        <v>1.2</v>
      </c>
      <c r="K17" s="862">
        <f t="shared" si="1"/>
        <v>0.156</v>
      </c>
      <c r="L17" s="864">
        <f t="shared" si="2"/>
        <v>946.01</v>
      </c>
      <c r="M17" s="864">
        <f t="shared" si="3"/>
        <v>7277</v>
      </c>
      <c r="N17" s="11">
        <v>7277</v>
      </c>
      <c r="P17" s="1133"/>
    </row>
    <row r="18" spans="1:20" s="97" customFormat="1" ht="14.1" customHeight="1">
      <c r="A18" s="1280"/>
      <c r="B18" s="1281"/>
      <c r="C18" s="1282"/>
      <c r="D18" s="1313"/>
      <c r="E18" s="931" t="s">
        <v>482</v>
      </c>
      <c r="F18" s="48">
        <v>1000</v>
      </c>
      <c r="G18" s="13">
        <v>600</v>
      </c>
      <c r="H18" s="14">
        <v>140</v>
      </c>
      <c r="I18" s="93">
        <v>2</v>
      </c>
      <c r="J18" s="55">
        <f t="shared" si="0"/>
        <v>1.2</v>
      </c>
      <c r="K18" s="55">
        <f t="shared" si="1"/>
        <v>0.16800000000000001</v>
      </c>
      <c r="L18" s="11">
        <f t="shared" si="2"/>
        <v>1016.1200000000001</v>
      </c>
      <c r="M18" s="436">
        <f t="shared" si="3"/>
        <v>7258</v>
      </c>
      <c r="N18" s="11">
        <v>7258</v>
      </c>
      <c r="P18" s="1133"/>
    </row>
    <row r="19" spans="1:20" s="97" customFormat="1" ht="14.1" customHeight="1">
      <c r="A19" s="1280"/>
      <c r="B19" s="1281"/>
      <c r="C19" s="1282"/>
      <c r="D19" s="1313"/>
      <c r="E19" s="931" t="s">
        <v>482</v>
      </c>
      <c r="F19" s="48">
        <v>1000</v>
      </c>
      <c r="G19" s="13">
        <v>600</v>
      </c>
      <c r="H19" s="94">
        <v>150</v>
      </c>
      <c r="I19" s="93">
        <v>2</v>
      </c>
      <c r="J19" s="55">
        <f t="shared" si="0"/>
        <v>1.2</v>
      </c>
      <c r="K19" s="55">
        <f t="shared" si="1"/>
        <v>0.18</v>
      </c>
      <c r="L19" s="11">
        <f t="shared" si="2"/>
        <v>1084.6500000000001</v>
      </c>
      <c r="M19" s="436">
        <f t="shared" si="3"/>
        <v>7231</v>
      </c>
      <c r="N19" s="11">
        <v>7231</v>
      </c>
      <c r="P19" s="1133"/>
    </row>
    <row r="20" spans="1:20" s="97" customFormat="1" ht="14.1" customHeight="1">
      <c r="A20" s="1280"/>
      <c r="B20" s="1281"/>
      <c r="C20" s="1282"/>
      <c r="D20" s="1313"/>
      <c r="E20" s="931" t="s">
        <v>482</v>
      </c>
      <c r="F20" s="48">
        <v>1000</v>
      </c>
      <c r="G20" s="13">
        <v>600</v>
      </c>
      <c r="H20" s="94">
        <v>160</v>
      </c>
      <c r="I20" s="93">
        <v>2</v>
      </c>
      <c r="J20" s="55">
        <f t="shared" si="0"/>
        <v>1.2</v>
      </c>
      <c r="K20" s="55">
        <f t="shared" si="1"/>
        <v>0.192</v>
      </c>
      <c r="L20" s="11">
        <f t="shared" si="2"/>
        <v>1153.1200000000001</v>
      </c>
      <c r="M20" s="436">
        <f t="shared" si="3"/>
        <v>7207</v>
      </c>
      <c r="N20" s="11">
        <v>7207</v>
      </c>
      <c r="P20" s="1133"/>
    </row>
    <row r="21" spans="1:20" s="97" customFormat="1" ht="14.1" customHeight="1">
      <c r="A21" s="1280"/>
      <c r="B21" s="1281"/>
      <c r="C21" s="1282"/>
      <c r="D21" s="822"/>
      <c r="E21" s="852" t="s">
        <v>482</v>
      </c>
      <c r="F21" s="48">
        <v>1000</v>
      </c>
      <c r="G21" s="13">
        <v>600</v>
      </c>
      <c r="H21" s="14">
        <v>170</v>
      </c>
      <c r="I21" s="93">
        <v>1</v>
      </c>
      <c r="J21" s="55">
        <f t="shared" si="0"/>
        <v>0.6</v>
      </c>
      <c r="K21" s="55">
        <f t="shared" si="1"/>
        <v>0.10199999999999999</v>
      </c>
      <c r="L21" s="11">
        <f t="shared" si="2"/>
        <v>1221.1099999999999</v>
      </c>
      <c r="M21" s="436">
        <f t="shared" si="3"/>
        <v>7183</v>
      </c>
      <c r="N21" s="11">
        <v>7183</v>
      </c>
      <c r="P21" s="1133"/>
    </row>
    <row r="22" spans="1:20" s="97" customFormat="1" ht="14.1" customHeight="1">
      <c r="A22" s="1280"/>
      <c r="B22" s="1281"/>
      <c r="C22" s="1282"/>
      <c r="D22" s="822"/>
      <c r="E22" s="852" t="s">
        <v>482</v>
      </c>
      <c r="F22" s="48">
        <v>1000</v>
      </c>
      <c r="G22" s="13">
        <v>600</v>
      </c>
      <c r="H22" s="14">
        <v>180</v>
      </c>
      <c r="I22" s="93">
        <v>1</v>
      </c>
      <c r="J22" s="55">
        <f t="shared" si="0"/>
        <v>0.6</v>
      </c>
      <c r="K22" s="55">
        <f t="shared" si="1"/>
        <v>0.108</v>
      </c>
      <c r="L22" s="11">
        <f t="shared" si="2"/>
        <v>1292.94</v>
      </c>
      <c r="M22" s="436">
        <f t="shared" si="3"/>
        <v>7183</v>
      </c>
      <c r="N22" s="11">
        <v>7183</v>
      </c>
      <c r="P22" s="1133"/>
    </row>
    <row r="23" spans="1:20" s="97" customFormat="1" ht="14.1" customHeight="1">
      <c r="A23" s="1280"/>
      <c r="B23" s="1281"/>
      <c r="C23" s="1282"/>
      <c r="D23" s="822"/>
      <c r="E23" s="852" t="s">
        <v>482</v>
      </c>
      <c r="F23" s="48">
        <v>1000</v>
      </c>
      <c r="G23" s="13">
        <v>600</v>
      </c>
      <c r="H23" s="14">
        <v>190</v>
      </c>
      <c r="I23" s="93">
        <v>1</v>
      </c>
      <c r="J23" s="55">
        <f t="shared" si="0"/>
        <v>0.6</v>
      </c>
      <c r="K23" s="55">
        <f t="shared" si="1"/>
        <v>0.114</v>
      </c>
      <c r="L23" s="11">
        <f t="shared" si="2"/>
        <v>1364.7700000000002</v>
      </c>
      <c r="M23" s="436">
        <f t="shared" si="3"/>
        <v>7183</v>
      </c>
      <c r="N23" s="11">
        <v>7183</v>
      </c>
      <c r="P23" s="1133"/>
    </row>
    <row r="24" spans="1:20" s="97" customFormat="1" ht="14.1" customHeight="1">
      <c r="A24" s="1283"/>
      <c r="B24" s="1284"/>
      <c r="C24" s="1285"/>
      <c r="D24" s="148"/>
      <c r="E24" s="1096" t="s">
        <v>481</v>
      </c>
      <c r="F24" s="936">
        <v>1000</v>
      </c>
      <c r="G24" s="937">
        <v>600</v>
      </c>
      <c r="H24" s="938">
        <v>200</v>
      </c>
      <c r="I24" s="939">
        <v>1</v>
      </c>
      <c r="J24" s="940">
        <f t="shared" si="0"/>
        <v>0.6</v>
      </c>
      <c r="K24" s="940">
        <f t="shared" si="1"/>
        <v>0.12</v>
      </c>
      <c r="L24" s="941">
        <f t="shared" si="2"/>
        <v>1422.8</v>
      </c>
      <c r="M24" s="941">
        <f t="shared" si="3"/>
        <v>7114</v>
      </c>
      <c r="N24" s="11">
        <v>7114</v>
      </c>
      <c r="P24" s="1133"/>
    </row>
    <row r="25" spans="1:20" s="97" customFormat="1" ht="14.1" customHeight="1">
      <c r="A25" s="1277" t="s">
        <v>322</v>
      </c>
      <c r="B25" s="1278"/>
      <c r="C25" s="1278"/>
      <c r="D25" s="1312" t="s">
        <v>59</v>
      </c>
      <c r="E25" s="930" t="s">
        <v>482</v>
      </c>
      <c r="F25" s="50">
        <v>1000</v>
      </c>
      <c r="G25" s="51">
        <v>600</v>
      </c>
      <c r="H25" s="52">
        <v>60</v>
      </c>
      <c r="I25" s="92">
        <v>4</v>
      </c>
      <c r="J25" s="54">
        <f t="shared" si="0"/>
        <v>2.4</v>
      </c>
      <c r="K25" s="54">
        <f t="shared" si="1"/>
        <v>0.14399999999999999</v>
      </c>
      <c r="L25" s="47">
        <f t="shared" si="2"/>
        <v>488.34</v>
      </c>
      <c r="M25" s="444">
        <f t="shared" si="3"/>
        <v>8139</v>
      </c>
      <c r="N25" s="47">
        <v>8139</v>
      </c>
      <c r="P25" s="1133"/>
    </row>
    <row r="26" spans="1:20" s="97" customFormat="1" ht="14.1" customHeight="1">
      <c r="A26" s="1280"/>
      <c r="B26" s="1281"/>
      <c r="C26" s="1281"/>
      <c r="D26" s="1313"/>
      <c r="E26" s="931" t="s">
        <v>482</v>
      </c>
      <c r="F26" s="48">
        <v>1000</v>
      </c>
      <c r="G26" s="13">
        <v>600</v>
      </c>
      <c r="H26" s="14">
        <v>70</v>
      </c>
      <c r="I26" s="93">
        <v>4</v>
      </c>
      <c r="J26" s="55">
        <f t="shared" si="0"/>
        <v>2.4</v>
      </c>
      <c r="K26" s="55">
        <f t="shared" si="1"/>
        <v>0.16800000000000001</v>
      </c>
      <c r="L26" s="11">
        <f t="shared" si="2"/>
        <v>556.78000000000009</v>
      </c>
      <c r="M26" s="436">
        <f t="shared" si="3"/>
        <v>7954</v>
      </c>
      <c r="N26" s="11">
        <v>7954</v>
      </c>
      <c r="P26" s="1133"/>
    </row>
    <row r="27" spans="1:20" s="97" customFormat="1" ht="14.1" customHeight="1">
      <c r="A27" s="1280"/>
      <c r="B27" s="1281"/>
      <c r="C27" s="1281"/>
      <c r="D27" s="1313"/>
      <c r="E27" s="931" t="s">
        <v>482</v>
      </c>
      <c r="F27" s="48">
        <v>1000</v>
      </c>
      <c r="G27" s="13">
        <v>600</v>
      </c>
      <c r="H27" s="14">
        <v>80</v>
      </c>
      <c r="I27" s="93">
        <v>3</v>
      </c>
      <c r="J27" s="55">
        <f t="shared" si="0"/>
        <v>1.8</v>
      </c>
      <c r="K27" s="55">
        <f t="shared" si="1"/>
        <v>0.14399999999999999</v>
      </c>
      <c r="L27" s="11">
        <f t="shared" si="2"/>
        <v>623.91999999999985</v>
      </c>
      <c r="M27" s="436">
        <f t="shared" si="3"/>
        <v>7799</v>
      </c>
      <c r="N27" s="11">
        <v>7799</v>
      </c>
      <c r="P27" s="1133"/>
    </row>
    <row r="28" spans="1:20" s="97" customFormat="1" ht="14.1" customHeight="1">
      <c r="A28" s="1280"/>
      <c r="B28" s="1281"/>
      <c r="C28" s="1281"/>
      <c r="D28" s="841"/>
      <c r="E28" s="931" t="s">
        <v>482</v>
      </c>
      <c r="F28" s="48">
        <v>1000</v>
      </c>
      <c r="G28" s="13">
        <v>600</v>
      </c>
      <c r="H28" s="94">
        <v>90</v>
      </c>
      <c r="I28" s="93">
        <v>3</v>
      </c>
      <c r="J28" s="55">
        <f t="shared" si="0"/>
        <v>1.8</v>
      </c>
      <c r="K28" s="55">
        <f t="shared" si="1"/>
        <v>0.16200000000000001</v>
      </c>
      <c r="L28" s="11">
        <f t="shared" si="2"/>
        <v>681.57</v>
      </c>
      <c r="M28" s="436">
        <f t="shared" si="3"/>
        <v>7573</v>
      </c>
      <c r="N28" s="11">
        <v>7573</v>
      </c>
      <c r="P28" s="1133"/>
    </row>
    <row r="29" spans="1:20" s="97" customFormat="1" ht="14.1" customHeight="1">
      <c r="A29" s="1280"/>
      <c r="B29" s="1281"/>
      <c r="C29" s="1281"/>
      <c r="D29" s="841" t="s">
        <v>50</v>
      </c>
      <c r="E29" s="1095" t="s">
        <v>481</v>
      </c>
      <c r="F29" s="858">
        <v>1000</v>
      </c>
      <c r="G29" s="859">
        <v>600</v>
      </c>
      <c r="H29" s="949">
        <v>100</v>
      </c>
      <c r="I29" s="950">
        <v>3</v>
      </c>
      <c r="J29" s="862">
        <f t="shared" si="0"/>
        <v>1.8</v>
      </c>
      <c r="K29" s="862">
        <f t="shared" si="1"/>
        <v>0.18</v>
      </c>
      <c r="L29" s="864">
        <f t="shared" si="2"/>
        <v>731.59999999999991</v>
      </c>
      <c r="M29" s="864">
        <f t="shared" si="3"/>
        <v>7316</v>
      </c>
      <c r="N29" s="11">
        <v>7316</v>
      </c>
      <c r="P29" s="1133"/>
      <c r="S29" s="1108"/>
      <c r="T29" s="1108"/>
    </row>
    <row r="30" spans="1:20" s="97" customFormat="1" ht="14.1" customHeight="1">
      <c r="A30" s="1280"/>
      <c r="B30" s="1281"/>
      <c r="C30" s="1281"/>
      <c r="D30" s="841"/>
      <c r="E30" s="931" t="s">
        <v>482</v>
      </c>
      <c r="F30" s="48">
        <v>1000</v>
      </c>
      <c r="G30" s="13">
        <v>600</v>
      </c>
      <c r="H30" s="94">
        <v>110</v>
      </c>
      <c r="I30" s="93">
        <v>2</v>
      </c>
      <c r="J30" s="55">
        <f t="shared" si="0"/>
        <v>1.2</v>
      </c>
      <c r="K30" s="55">
        <f t="shared" si="1"/>
        <v>0.13200000000000001</v>
      </c>
      <c r="L30" s="11">
        <f t="shared" si="2"/>
        <v>795.41000000000008</v>
      </c>
      <c r="M30" s="436">
        <f t="shared" si="3"/>
        <v>7231</v>
      </c>
      <c r="N30" s="11">
        <v>7231</v>
      </c>
      <c r="P30" s="1133"/>
    </row>
    <row r="31" spans="1:20" s="97" customFormat="1" ht="14.1" customHeight="1">
      <c r="A31" s="1280"/>
      <c r="B31" s="1281"/>
      <c r="C31" s="1281"/>
      <c r="D31" s="1313" t="s">
        <v>488</v>
      </c>
      <c r="E31" s="931" t="s">
        <v>482</v>
      </c>
      <c r="F31" s="48">
        <v>1000</v>
      </c>
      <c r="G31" s="13">
        <v>600</v>
      </c>
      <c r="H31" s="94">
        <v>120</v>
      </c>
      <c r="I31" s="93">
        <v>2</v>
      </c>
      <c r="J31" s="55">
        <f t="shared" si="0"/>
        <v>1.2</v>
      </c>
      <c r="K31" s="55">
        <f t="shared" si="1"/>
        <v>0.14399999999999999</v>
      </c>
      <c r="L31" s="11">
        <f t="shared" si="2"/>
        <v>852.71999999999991</v>
      </c>
      <c r="M31" s="436">
        <f t="shared" si="3"/>
        <v>7106</v>
      </c>
      <c r="N31" s="11">
        <v>7106</v>
      </c>
      <c r="P31" s="1133"/>
    </row>
    <row r="32" spans="1:20" s="97" customFormat="1" ht="14.1" customHeight="1">
      <c r="A32" s="1280"/>
      <c r="B32" s="1281"/>
      <c r="C32" s="1281"/>
      <c r="D32" s="1313"/>
      <c r="E32" s="1095" t="s">
        <v>481</v>
      </c>
      <c r="F32" s="858">
        <v>1000</v>
      </c>
      <c r="G32" s="859">
        <v>600</v>
      </c>
      <c r="H32" s="860">
        <v>130</v>
      </c>
      <c r="I32" s="950">
        <v>2</v>
      </c>
      <c r="J32" s="862">
        <f t="shared" si="0"/>
        <v>1.2</v>
      </c>
      <c r="K32" s="862">
        <f t="shared" si="1"/>
        <v>0.156</v>
      </c>
      <c r="L32" s="864">
        <f t="shared" si="2"/>
        <v>900.9</v>
      </c>
      <c r="M32" s="864">
        <f t="shared" si="3"/>
        <v>6930</v>
      </c>
      <c r="N32" s="11">
        <v>6930</v>
      </c>
      <c r="P32" s="1133"/>
    </row>
    <row r="33" spans="1:21" s="97" customFormat="1" ht="14.1" customHeight="1">
      <c r="A33" s="1280"/>
      <c r="B33" s="1281"/>
      <c r="C33" s="1281"/>
      <c r="D33" s="1313"/>
      <c r="E33" s="931" t="s">
        <v>482</v>
      </c>
      <c r="F33" s="48">
        <v>1000</v>
      </c>
      <c r="G33" s="13">
        <v>600</v>
      </c>
      <c r="H33" s="14">
        <v>140</v>
      </c>
      <c r="I33" s="93">
        <v>2</v>
      </c>
      <c r="J33" s="55">
        <f t="shared" si="0"/>
        <v>1.2</v>
      </c>
      <c r="K33" s="55">
        <f t="shared" si="1"/>
        <v>0.16800000000000001</v>
      </c>
      <c r="L33" s="11">
        <f t="shared" si="2"/>
        <v>967.82</v>
      </c>
      <c r="M33" s="436">
        <f t="shared" si="3"/>
        <v>6913</v>
      </c>
      <c r="N33" s="11">
        <v>6913</v>
      </c>
      <c r="P33" s="1133"/>
    </row>
    <row r="34" spans="1:21" s="97" customFormat="1" ht="14.1" customHeight="1">
      <c r="A34" s="1280"/>
      <c r="B34" s="1281"/>
      <c r="C34" s="1281"/>
      <c r="D34" s="1313"/>
      <c r="E34" s="1095" t="s">
        <v>481</v>
      </c>
      <c r="F34" s="858">
        <v>1000</v>
      </c>
      <c r="G34" s="859">
        <v>600</v>
      </c>
      <c r="H34" s="860">
        <v>150</v>
      </c>
      <c r="I34" s="950">
        <v>2</v>
      </c>
      <c r="J34" s="862">
        <f t="shared" si="0"/>
        <v>1.2</v>
      </c>
      <c r="K34" s="862">
        <f t="shared" si="1"/>
        <v>0.18</v>
      </c>
      <c r="L34" s="864">
        <f t="shared" si="2"/>
        <v>1015.05</v>
      </c>
      <c r="M34" s="864">
        <f t="shared" si="3"/>
        <v>6767</v>
      </c>
      <c r="N34" s="11">
        <v>6767</v>
      </c>
      <c r="P34" s="1133"/>
    </row>
    <row r="35" spans="1:21" s="97" customFormat="1" ht="14.1" customHeight="1">
      <c r="A35" s="1280"/>
      <c r="B35" s="1281"/>
      <c r="C35" s="1281"/>
      <c r="D35" s="1313"/>
      <c r="E35" s="931" t="s">
        <v>482</v>
      </c>
      <c r="F35" s="48">
        <v>1000</v>
      </c>
      <c r="G35" s="13">
        <v>600</v>
      </c>
      <c r="H35" s="94">
        <v>160</v>
      </c>
      <c r="I35" s="93">
        <v>2</v>
      </c>
      <c r="J35" s="55">
        <f t="shared" si="0"/>
        <v>1.2</v>
      </c>
      <c r="K35" s="55">
        <f t="shared" si="1"/>
        <v>0.192</v>
      </c>
      <c r="L35" s="11">
        <f t="shared" si="2"/>
        <v>1082.0800000000002</v>
      </c>
      <c r="M35" s="436">
        <f t="shared" si="3"/>
        <v>6763</v>
      </c>
      <c r="N35" s="11">
        <v>6763</v>
      </c>
      <c r="P35" s="1133"/>
    </row>
    <row r="36" spans="1:21" s="97" customFormat="1" ht="14.1" customHeight="1">
      <c r="A36" s="1280"/>
      <c r="B36" s="1281"/>
      <c r="C36" s="1281"/>
      <c r="D36" s="822"/>
      <c r="E36" s="852" t="s">
        <v>482</v>
      </c>
      <c r="F36" s="48">
        <v>1000</v>
      </c>
      <c r="G36" s="13">
        <v>600</v>
      </c>
      <c r="H36" s="14">
        <v>170</v>
      </c>
      <c r="I36" s="93">
        <v>2</v>
      </c>
      <c r="J36" s="55">
        <f t="shared" si="0"/>
        <v>1.2</v>
      </c>
      <c r="K36" s="55">
        <f t="shared" si="1"/>
        <v>0.20399999999999999</v>
      </c>
      <c r="L36" s="11">
        <f t="shared" si="2"/>
        <v>1137.1299999999999</v>
      </c>
      <c r="M36" s="436">
        <f t="shared" si="3"/>
        <v>6689</v>
      </c>
      <c r="N36" s="11">
        <v>6689</v>
      </c>
      <c r="P36" s="1133"/>
    </row>
    <row r="37" spans="1:21" s="97" customFormat="1" ht="14.1" customHeight="1">
      <c r="A37" s="1280"/>
      <c r="B37" s="1281"/>
      <c r="C37" s="1281"/>
      <c r="D37" s="822"/>
      <c r="E37" s="852" t="s">
        <v>482</v>
      </c>
      <c r="F37" s="48">
        <v>1000</v>
      </c>
      <c r="G37" s="13">
        <v>600</v>
      </c>
      <c r="H37" s="14">
        <v>180</v>
      </c>
      <c r="I37" s="93">
        <v>2</v>
      </c>
      <c r="J37" s="55">
        <f t="shared" si="0"/>
        <v>1.2</v>
      </c>
      <c r="K37" s="55">
        <f t="shared" si="1"/>
        <v>0.216</v>
      </c>
      <c r="L37" s="11">
        <f t="shared" si="2"/>
        <v>1182.5999999999999</v>
      </c>
      <c r="M37" s="436">
        <f t="shared" si="3"/>
        <v>6570</v>
      </c>
      <c r="N37" s="11">
        <v>6570</v>
      </c>
      <c r="P37" s="1133"/>
    </row>
    <row r="38" spans="1:21" s="97" customFormat="1" ht="14.1" customHeight="1">
      <c r="A38" s="1280"/>
      <c r="B38" s="1281"/>
      <c r="C38" s="1281"/>
      <c r="D38" s="822"/>
      <c r="E38" s="852" t="s">
        <v>482</v>
      </c>
      <c r="F38" s="48">
        <v>1000</v>
      </c>
      <c r="G38" s="13">
        <v>600</v>
      </c>
      <c r="H38" s="14">
        <v>190</v>
      </c>
      <c r="I38" s="93">
        <v>1</v>
      </c>
      <c r="J38" s="55">
        <f t="shared" si="0"/>
        <v>0.6</v>
      </c>
      <c r="K38" s="55">
        <f t="shared" si="1"/>
        <v>0.114</v>
      </c>
      <c r="L38" s="11">
        <f t="shared" si="2"/>
        <v>1248.3000000000002</v>
      </c>
      <c r="M38" s="436">
        <f t="shared" si="3"/>
        <v>6570</v>
      </c>
      <c r="N38" s="11">
        <v>6570</v>
      </c>
      <c r="P38" s="1133"/>
    </row>
    <row r="39" spans="1:21" s="97" customFormat="1" ht="14.1" customHeight="1">
      <c r="A39" s="1283"/>
      <c r="B39" s="1284"/>
      <c r="C39" s="1284"/>
      <c r="D39" s="929"/>
      <c r="E39" s="1057" t="s">
        <v>482</v>
      </c>
      <c r="F39" s="75">
        <v>1000</v>
      </c>
      <c r="G39" s="76">
        <v>600</v>
      </c>
      <c r="H39" s="77">
        <v>200</v>
      </c>
      <c r="I39" s="416">
        <v>1</v>
      </c>
      <c r="J39" s="79">
        <f t="shared" si="0"/>
        <v>0.6</v>
      </c>
      <c r="K39" s="79">
        <f t="shared" si="1"/>
        <v>0.12</v>
      </c>
      <c r="L39" s="68">
        <f t="shared" si="2"/>
        <v>1314</v>
      </c>
      <c r="M39" s="542">
        <f t="shared" si="3"/>
        <v>6570</v>
      </c>
      <c r="N39" s="11">
        <v>6570</v>
      </c>
      <c r="P39" s="1133"/>
    </row>
    <row r="40" spans="1:21" s="97" customFormat="1" ht="14.1" customHeight="1">
      <c r="A40" s="1213" t="s">
        <v>323</v>
      </c>
      <c r="B40" s="1223"/>
      <c r="C40" s="1223"/>
      <c r="D40" s="1312" t="s">
        <v>59</v>
      </c>
      <c r="E40" s="1097" t="s">
        <v>481</v>
      </c>
      <c r="F40" s="866">
        <v>1200</v>
      </c>
      <c r="G40" s="867">
        <v>1000</v>
      </c>
      <c r="H40" s="868">
        <v>60</v>
      </c>
      <c r="I40" s="934">
        <v>2</v>
      </c>
      <c r="J40" s="869">
        <f t="shared" si="0"/>
        <v>2.4</v>
      </c>
      <c r="K40" s="869">
        <f t="shared" si="1"/>
        <v>0.14399999999999999</v>
      </c>
      <c r="L40" s="870">
        <f t="shared" si="2"/>
        <v>435.24</v>
      </c>
      <c r="M40" s="870">
        <f t="shared" si="3"/>
        <v>7254</v>
      </c>
      <c r="N40" s="11">
        <v>7254</v>
      </c>
      <c r="P40" s="1133"/>
    </row>
    <row r="41" spans="1:21" ht="14.1" customHeight="1">
      <c r="A41" s="1216"/>
      <c r="B41" s="1224"/>
      <c r="C41" s="1224"/>
      <c r="D41" s="1313"/>
      <c r="E41" s="931" t="s">
        <v>482</v>
      </c>
      <c r="F41" s="48">
        <v>1200</v>
      </c>
      <c r="G41" s="13">
        <v>1000</v>
      </c>
      <c r="H41" s="14">
        <v>70</v>
      </c>
      <c r="I41" s="93">
        <v>2</v>
      </c>
      <c r="J41" s="55">
        <f t="shared" si="0"/>
        <v>2.4</v>
      </c>
      <c r="K41" s="55">
        <f t="shared" si="1"/>
        <v>0.16800000000000001</v>
      </c>
      <c r="L41" s="11">
        <f t="shared" si="2"/>
        <v>501.13</v>
      </c>
      <c r="M41" s="436">
        <f t="shared" si="3"/>
        <v>7159</v>
      </c>
      <c r="N41" s="11">
        <v>7159</v>
      </c>
      <c r="P41" s="1133"/>
    </row>
    <row r="42" spans="1:21" ht="14.1" customHeight="1">
      <c r="A42" s="1216"/>
      <c r="B42" s="1224"/>
      <c r="C42" s="1224"/>
      <c r="D42" s="1313"/>
      <c r="E42" s="931" t="s">
        <v>482</v>
      </c>
      <c r="F42" s="48">
        <v>1200</v>
      </c>
      <c r="G42" s="13">
        <v>1000</v>
      </c>
      <c r="H42" s="14">
        <v>80</v>
      </c>
      <c r="I42" s="93">
        <v>2</v>
      </c>
      <c r="J42" s="55">
        <f t="shared" si="0"/>
        <v>2.4</v>
      </c>
      <c r="K42" s="55">
        <f t="shared" si="1"/>
        <v>0.192</v>
      </c>
      <c r="L42" s="11">
        <f t="shared" si="2"/>
        <v>561.5200000000001</v>
      </c>
      <c r="M42" s="436">
        <f t="shared" si="3"/>
        <v>7019</v>
      </c>
      <c r="N42" s="11">
        <v>7019</v>
      </c>
      <c r="P42" s="1133"/>
    </row>
    <row r="43" spans="1:21" ht="14.1" customHeight="1">
      <c r="A43" s="1216"/>
      <c r="B43" s="1224"/>
      <c r="C43" s="1224"/>
      <c r="D43" s="841"/>
      <c r="E43" s="931" t="s">
        <v>482</v>
      </c>
      <c r="F43" s="48">
        <v>1200</v>
      </c>
      <c r="G43" s="13">
        <v>1000</v>
      </c>
      <c r="H43" s="94">
        <v>90</v>
      </c>
      <c r="I43" s="93">
        <v>2</v>
      </c>
      <c r="J43" s="55">
        <f t="shared" si="0"/>
        <v>2.4</v>
      </c>
      <c r="K43" s="55">
        <f t="shared" si="1"/>
        <v>0.216</v>
      </c>
      <c r="L43" s="11">
        <f t="shared" si="2"/>
        <v>613.44000000000005</v>
      </c>
      <c r="M43" s="436">
        <f t="shared" si="3"/>
        <v>6816</v>
      </c>
      <c r="N43" s="11">
        <v>6816</v>
      </c>
      <c r="P43" s="1133"/>
    </row>
    <row r="44" spans="1:21" ht="14.1" customHeight="1">
      <c r="A44" s="1216"/>
      <c r="B44" s="1224"/>
      <c r="C44" s="1224"/>
      <c r="D44" s="841" t="s">
        <v>50</v>
      </c>
      <c r="E44" s="1095" t="s">
        <v>481</v>
      </c>
      <c r="F44" s="858">
        <v>1200</v>
      </c>
      <c r="G44" s="859">
        <v>1000</v>
      </c>
      <c r="H44" s="949">
        <v>100</v>
      </c>
      <c r="I44" s="950">
        <v>2</v>
      </c>
      <c r="J44" s="862">
        <f t="shared" si="0"/>
        <v>2.4</v>
      </c>
      <c r="K44" s="862">
        <f t="shared" si="1"/>
        <v>0.24</v>
      </c>
      <c r="L44" s="864">
        <f t="shared" si="2"/>
        <v>658.4</v>
      </c>
      <c r="M44" s="864">
        <f t="shared" si="3"/>
        <v>6584</v>
      </c>
      <c r="N44" s="11">
        <v>6584</v>
      </c>
      <c r="P44" s="1133"/>
    </row>
    <row r="45" spans="1:21" ht="14.1" customHeight="1">
      <c r="A45" s="1216"/>
      <c r="B45" s="1224"/>
      <c r="C45" s="1224"/>
      <c r="D45" s="841"/>
      <c r="E45" s="931" t="s">
        <v>482</v>
      </c>
      <c r="F45" s="48">
        <v>1200</v>
      </c>
      <c r="G45" s="13">
        <v>1000</v>
      </c>
      <c r="H45" s="94">
        <v>110</v>
      </c>
      <c r="I45" s="93">
        <v>1</v>
      </c>
      <c r="J45" s="55">
        <f t="shared" si="0"/>
        <v>1.2</v>
      </c>
      <c r="K45" s="55">
        <f t="shared" si="1"/>
        <v>0.13200000000000001</v>
      </c>
      <c r="L45" s="11">
        <f t="shared" si="2"/>
        <v>715.88000000000011</v>
      </c>
      <c r="M45" s="436">
        <f t="shared" si="3"/>
        <v>6508</v>
      </c>
      <c r="N45" s="11">
        <v>6508</v>
      </c>
      <c r="P45" s="1133"/>
      <c r="T45" s="49"/>
      <c r="U45" s="49"/>
    </row>
    <row r="46" spans="1:21" ht="14.1" customHeight="1">
      <c r="A46" s="1216"/>
      <c r="B46" s="1224"/>
      <c r="C46" s="1224"/>
      <c r="D46" s="1313" t="s">
        <v>488</v>
      </c>
      <c r="E46" s="931" t="s">
        <v>482</v>
      </c>
      <c r="F46" s="48">
        <v>1200</v>
      </c>
      <c r="G46" s="13">
        <v>1000</v>
      </c>
      <c r="H46" s="94">
        <v>120</v>
      </c>
      <c r="I46" s="93">
        <v>1</v>
      </c>
      <c r="J46" s="55">
        <f t="shared" si="0"/>
        <v>1.2</v>
      </c>
      <c r="K46" s="55">
        <f t="shared" si="1"/>
        <v>0.14399999999999999</v>
      </c>
      <c r="L46" s="11">
        <f t="shared" si="2"/>
        <v>767.52</v>
      </c>
      <c r="M46" s="436">
        <f t="shared" si="3"/>
        <v>6396</v>
      </c>
      <c r="N46" s="11">
        <v>6396</v>
      </c>
      <c r="P46" s="1133"/>
    </row>
    <row r="47" spans="1:21" ht="14.1" customHeight="1">
      <c r="A47" s="1216"/>
      <c r="B47" s="1224"/>
      <c r="C47" s="1224"/>
      <c r="D47" s="1313"/>
      <c r="E47" s="931" t="s">
        <v>482</v>
      </c>
      <c r="F47" s="48">
        <v>1200</v>
      </c>
      <c r="G47" s="13">
        <v>1000</v>
      </c>
      <c r="H47" s="14">
        <v>130</v>
      </c>
      <c r="I47" s="93">
        <v>1</v>
      </c>
      <c r="J47" s="55">
        <f t="shared" si="0"/>
        <v>1.2</v>
      </c>
      <c r="K47" s="55">
        <f t="shared" si="1"/>
        <v>0.156</v>
      </c>
      <c r="L47" s="11">
        <f t="shared" si="2"/>
        <v>818.87</v>
      </c>
      <c r="M47" s="436">
        <f t="shared" si="3"/>
        <v>6299</v>
      </c>
      <c r="N47" s="11">
        <v>6299</v>
      </c>
      <c r="P47" s="1133"/>
    </row>
    <row r="48" spans="1:21" ht="14.1" customHeight="1">
      <c r="A48" s="1216"/>
      <c r="B48" s="1224"/>
      <c r="C48" s="1224"/>
      <c r="D48" s="1313"/>
      <c r="E48" s="931" t="s">
        <v>482</v>
      </c>
      <c r="F48" s="48">
        <v>1200</v>
      </c>
      <c r="G48" s="13">
        <v>1000</v>
      </c>
      <c r="H48" s="14">
        <v>140</v>
      </c>
      <c r="I48" s="93">
        <v>1</v>
      </c>
      <c r="J48" s="55">
        <f t="shared" si="0"/>
        <v>1.2</v>
      </c>
      <c r="K48" s="55">
        <f t="shared" si="1"/>
        <v>0.16800000000000001</v>
      </c>
      <c r="L48" s="11">
        <f t="shared" si="2"/>
        <v>871.08</v>
      </c>
      <c r="M48" s="436">
        <f t="shared" si="3"/>
        <v>6222</v>
      </c>
      <c r="N48" s="11">
        <v>6222</v>
      </c>
      <c r="P48" s="1133"/>
    </row>
    <row r="49" spans="1:16" ht="14.1" customHeight="1">
      <c r="A49" s="1216"/>
      <c r="B49" s="1224"/>
      <c r="C49" s="1224"/>
      <c r="D49" s="1313"/>
      <c r="E49" s="1095" t="s">
        <v>481</v>
      </c>
      <c r="F49" s="858">
        <v>1200</v>
      </c>
      <c r="G49" s="859">
        <v>1000</v>
      </c>
      <c r="H49" s="949">
        <v>150</v>
      </c>
      <c r="I49" s="950">
        <v>1</v>
      </c>
      <c r="J49" s="862">
        <f t="shared" si="0"/>
        <v>1.2</v>
      </c>
      <c r="K49" s="862">
        <f t="shared" si="1"/>
        <v>0.18</v>
      </c>
      <c r="L49" s="864">
        <f t="shared" si="2"/>
        <v>913.50000000000011</v>
      </c>
      <c r="M49" s="864">
        <f t="shared" si="3"/>
        <v>6090</v>
      </c>
      <c r="N49" s="11">
        <v>6090</v>
      </c>
      <c r="P49" s="1133"/>
    </row>
    <row r="50" spans="1:16" ht="14.1" customHeight="1">
      <c r="A50" s="1216"/>
      <c r="B50" s="1224"/>
      <c r="C50" s="1224"/>
      <c r="D50" s="1313"/>
      <c r="E50" s="931" t="s">
        <v>482</v>
      </c>
      <c r="F50" s="48">
        <v>1200</v>
      </c>
      <c r="G50" s="13">
        <v>1000</v>
      </c>
      <c r="H50" s="94">
        <v>160</v>
      </c>
      <c r="I50" s="93">
        <v>1</v>
      </c>
      <c r="J50" s="55">
        <f t="shared" si="0"/>
        <v>1.2</v>
      </c>
      <c r="K50" s="55">
        <f t="shared" si="1"/>
        <v>0.192</v>
      </c>
      <c r="L50" s="11">
        <f t="shared" si="2"/>
        <v>974.08</v>
      </c>
      <c r="M50" s="436">
        <f t="shared" si="3"/>
        <v>6088</v>
      </c>
      <c r="N50" s="11">
        <v>6088</v>
      </c>
      <c r="P50" s="1133"/>
    </row>
    <row r="51" spans="1:16" ht="14.1" customHeight="1">
      <c r="A51" s="1216"/>
      <c r="B51" s="1224"/>
      <c r="C51" s="1224"/>
      <c r="D51" s="90"/>
      <c r="E51" s="853" t="s">
        <v>482</v>
      </c>
      <c r="F51" s="48">
        <v>1200</v>
      </c>
      <c r="G51" s="13">
        <v>1000</v>
      </c>
      <c r="H51" s="14">
        <v>170</v>
      </c>
      <c r="I51" s="93">
        <v>1</v>
      </c>
      <c r="J51" s="55">
        <f t="shared" si="0"/>
        <v>1.2</v>
      </c>
      <c r="K51" s="55">
        <f t="shared" si="1"/>
        <v>0.20399999999999999</v>
      </c>
      <c r="L51" s="11">
        <f t="shared" si="2"/>
        <v>1023.4</v>
      </c>
      <c r="M51" s="436">
        <f t="shared" si="3"/>
        <v>6020</v>
      </c>
      <c r="N51" s="11">
        <v>6020</v>
      </c>
      <c r="P51" s="1133"/>
    </row>
    <row r="52" spans="1:16" ht="14.1" customHeight="1">
      <c r="A52" s="1216"/>
      <c r="B52" s="1224"/>
      <c r="C52" s="1224"/>
      <c r="D52" s="33"/>
      <c r="E52" s="852" t="s">
        <v>482</v>
      </c>
      <c r="F52" s="48">
        <v>1200</v>
      </c>
      <c r="G52" s="13">
        <v>1000</v>
      </c>
      <c r="H52" s="14">
        <v>180</v>
      </c>
      <c r="I52" s="93">
        <v>1</v>
      </c>
      <c r="J52" s="55">
        <f t="shared" si="0"/>
        <v>1.2</v>
      </c>
      <c r="K52" s="55">
        <f t="shared" si="1"/>
        <v>0.216</v>
      </c>
      <c r="L52" s="11">
        <f t="shared" si="2"/>
        <v>1064.3400000000001</v>
      </c>
      <c r="M52" s="436">
        <f t="shared" si="3"/>
        <v>5913</v>
      </c>
      <c r="N52" s="11">
        <v>5913</v>
      </c>
      <c r="P52" s="1133"/>
    </row>
    <row r="53" spans="1:16" ht="14.1" customHeight="1">
      <c r="A53" s="1216"/>
      <c r="B53" s="1224"/>
      <c r="C53" s="1224"/>
      <c r="D53" s="33"/>
      <c r="E53" s="852" t="s">
        <v>482</v>
      </c>
      <c r="F53" s="48">
        <v>1200</v>
      </c>
      <c r="G53" s="13">
        <v>1000</v>
      </c>
      <c r="H53" s="14">
        <v>190</v>
      </c>
      <c r="I53" s="93">
        <v>1</v>
      </c>
      <c r="J53" s="55">
        <f t="shared" si="0"/>
        <v>1.2</v>
      </c>
      <c r="K53" s="55">
        <f t="shared" si="1"/>
        <v>0.22800000000000001</v>
      </c>
      <c r="L53" s="11">
        <f t="shared" si="2"/>
        <v>1123.47</v>
      </c>
      <c r="M53" s="436">
        <f t="shared" si="3"/>
        <v>5913</v>
      </c>
      <c r="N53" s="11">
        <v>5913</v>
      </c>
      <c r="P53" s="1133"/>
    </row>
    <row r="54" spans="1:16" ht="14.1" customHeight="1">
      <c r="A54" s="1225"/>
      <c r="B54" s="1226"/>
      <c r="C54" s="1226"/>
      <c r="D54" s="91"/>
      <c r="E54" s="854" t="s">
        <v>482</v>
      </c>
      <c r="F54" s="75">
        <v>1200</v>
      </c>
      <c r="G54" s="76">
        <v>1000</v>
      </c>
      <c r="H54" s="77">
        <v>200</v>
      </c>
      <c r="I54" s="416">
        <v>1</v>
      </c>
      <c r="J54" s="79">
        <f t="shared" si="0"/>
        <v>1.2</v>
      </c>
      <c r="K54" s="79">
        <f t="shared" si="1"/>
        <v>0.24</v>
      </c>
      <c r="L54" s="68">
        <f t="shared" si="2"/>
        <v>1182.5999999999999</v>
      </c>
      <c r="M54" s="542">
        <f t="shared" si="3"/>
        <v>5913</v>
      </c>
      <c r="N54" s="68">
        <v>5913</v>
      </c>
      <c r="P54" s="1133"/>
    </row>
    <row r="55" spans="1:16" s="46" customFormat="1" ht="12.75" customHeight="1">
      <c r="A55" s="252"/>
      <c r="B55" s="19"/>
      <c r="C55" s="19"/>
      <c r="D55" s="19"/>
      <c r="E55" s="109"/>
      <c r="F55" s="19"/>
      <c r="G55" s="19"/>
      <c r="H55" s="19"/>
      <c r="I55" s="19"/>
      <c r="J55" s="19"/>
      <c r="K55" s="19"/>
      <c r="L55" s="49"/>
      <c r="M55" s="49"/>
      <c r="N55" s="49"/>
    </row>
    <row r="56" spans="1:16" s="46" customFormat="1" ht="12.75" customHeight="1">
      <c r="A56" s="110"/>
      <c r="B56" s="110"/>
      <c r="C56" s="110"/>
      <c r="D56" s="110"/>
      <c r="E56" s="109"/>
      <c r="F56" s="110"/>
      <c r="G56" s="110"/>
      <c r="H56" s="110"/>
      <c r="I56" s="110"/>
      <c r="J56" s="111"/>
      <c r="K56" s="111"/>
      <c r="L56" s="5"/>
      <c r="M56" s="5"/>
      <c r="N56" s="111"/>
    </row>
    <row r="57" spans="1:16" s="46" customFormat="1" ht="12.75" customHeight="1">
      <c r="A57" s="252"/>
      <c r="B57" s="252"/>
      <c r="C57" s="252"/>
      <c r="D57" s="252"/>
      <c r="E57" s="109"/>
      <c r="F57" s="252"/>
      <c r="G57" s="252"/>
      <c r="H57" s="252"/>
      <c r="I57" s="252"/>
      <c r="J57" s="252"/>
      <c r="K57" s="252"/>
      <c r="L57" s="1257"/>
      <c r="M57" s="1257"/>
      <c r="N57" s="111"/>
    </row>
    <row r="58" spans="1:16" s="46" customFormat="1" ht="12.75" customHeight="1">
      <c r="A58" s="253"/>
      <c r="B58" s="253"/>
      <c r="C58" s="253"/>
      <c r="D58" s="253"/>
      <c r="E58" s="109"/>
      <c r="F58" s="253"/>
      <c r="G58" s="253"/>
      <c r="H58" s="253"/>
      <c r="I58" s="253"/>
      <c r="J58" s="253"/>
      <c r="K58" s="253"/>
      <c r="L58" s="1256"/>
      <c r="M58" s="1256"/>
      <c r="N58" s="1077"/>
    </row>
    <row r="59" spans="1:16" s="46" customFormat="1" ht="12.75" customHeight="1">
      <c r="A59" s="1266"/>
      <c r="B59" s="1266"/>
      <c r="C59" s="1266"/>
      <c r="D59" s="1266"/>
      <c r="E59" s="1266"/>
      <c r="F59" s="1266"/>
      <c r="G59" s="1266"/>
      <c r="H59" s="1266"/>
      <c r="I59" s="1266"/>
      <c r="J59" s="1266"/>
      <c r="K59" s="1266"/>
      <c r="L59" s="230"/>
      <c r="M59" s="231"/>
      <c r="N59" s="17"/>
    </row>
    <row r="60" spans="1:16" s="46" customFormat="1" ht="12.75" customHeight="1">
      <c r="A60" s="1266"/>
      <c r="B60" s="1266"/>
      <c r="C60" s="1266"/>
      <c r="D60" s="1266"/>
      <c r="E60" s="1266"/>
      <c r="F60" s="1266"/>
      <c r="G60" s="1266"/>
      <c r="H60" s="1266"/>
      <c r="I60" s="1266"/>
      <c r="J60" s="1266"/>
      <c r="K60" s="1266"/>
      <c r="L60" s="230"/>
      <c r="M60" s="231"/>
      <c r="N60" s="17"/>
    </row>
    <row r="61" spans="1:16" s="46" customFormat="1" ht="12.75" customHeight="1">
      <c r="A61" s="1252"/>
      <c r="B61" s="1252"/>
      <c r="C61" s="1252"/>
      <c r="D61" s="1252"/>
      <c r="E61" s="1252"/>
      <c r="F61" s="1252"/>
      <c r="G61" s="1252"/>
      <c r="H61" s="1252"/>
      <c r="I61" s="1252"/>
      <c r="J61" s="1252"/>
      <c r="K61" s="1252"/>
      <c r="L61" s="256"/>
      <c r="M61" s="17"/>
      <c r="N61" s="17"/>
    </row>
    <row r="62" spans="1:16" s="46" customFormat="1">
      <c r="A62" s="1266"/>
      <c r="B62" s="1266"/>
      <c r="C62" s="1266"/>
      <c r="D62" s="1266"/>
      <c r="E62" s="1266"/>
      <c r="F62" s="1266"/>
      <c r="G62" s="1266"/>
      <c r="H62" s="1266"/>
      <c r="I62" s="1266"/>
      <c r="J62" s="1266"/>
      <c r="K62" s="1266"/>
      <c r="L62" s="256"/>
      <c r="M62" s="17"/>
      <c r="N62" s="17"/>
    </row>
    <row r="63" spans="1:16" s="49" customFormat="1" ht="12.75" customHeight="1">
      <c r="A63" s="1266"/>
      <c r="B63" s="1266"/>
      <c r="C63" s="1266"/>
      <c r="D63" s="1266"/>
      <c r="E63" s="1266"/>
      <c r="F63" s="1266"/>
      <c r="G63" s="1266"/>
      <c r="H63" s="1266"/>
      <c r="I63" s="1266"/>
      <c r="J63" s="1266"/>
      <c r="K63" s="1266"/>
    </row>
    <row r="64" spans="1:16">
      <c r="A64" s="252">
        <f>'Изоляция для НФС'!A115</f>
        <v>0</v>
      </c>
    </row>
  </sheetData>
  <mergeCells count="28">
    <mergeCell ref="A60:K60"/>
    <mergeCell ref="A61:K61"/>
    <mergeCell ref="A62:K62"/>
    <mergeCell ref="A63:K63"/>
    <mergeCell ref="L57:M57"/>
    <mergeCell ref="L58:M58"/>
    <mergeCell ref="A59:K59"/>
    <mergeCell ref="A40:C54"/>
    <mergeCell ref="D40:D42"/>
    <mergeCell ref="D46:D50"/>
    <mergeCell ref="A25:C39"/>
    <mergeCell ref="D25:D27"/>
    <mergeCell ref="A9:M9"/>
    <mergeCell ref="A10:C24"/>
    <mergeCell ref="D10:D12"/>
    <mergeCell ref="D16:D20"/>
    <mergeCell ref="D31:D35"/>
    <mergeCell ref="A1:M1"/>
    <mergeCell ref="A2:M2"/>
    <mergeCell ref="A3:M3"/>
    <mergeCell ref="A4:M4"/>
    <mergeCell ref="F7:H7"/>
    <mergeCell ref="I7:I8"/>
    <mergeCell ref="J7:J8"/>
    <mergeCell ref="K7:K8"/>
    <mergeCell ref="L7:M7"/>
    <mergeCell ref="E7:E8"/>
    <mergeCell ref="A7:D8"/>
  </mergeCells>
  <printOptions horizontalCentered="1"/>
  <pageMargins left="0.39" right="0.34" top="0.18" bottom="0.19" header="0.17" footer="0.17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72"/>
  <sheetViews>
    <sheetView showGridLines="0" tabSelected="1" view="pageBreakPreview" zoomScale="80" zoomScaleNormal="70" zoomScaleSheetLayoutView="80" zoomScalePageLayoutView="75" workbookViewId="0">
      <selection activeCell="S83" sqref="S83"/>
    </sheetView>
  </sheetViews>
  <sheetFormatPr defaultRowHeight="12.75"/>
  <cols>
    <col min="1" max="1" width="7.7109375" style="252" customWidth="1"/>
    <col min="2" max="2" width="7.7109375" style="19" customWidth="1"/>
    <col min="3" max="3" width="11.28515625" style="19" customWidth="1"/>
    <col min="4" max="4" width="38.7109375" style="19" customWidth="1"/>
    <col min="5" max="5" width="11.7109375" style="109" customWidth="1"/>
    <col min="6" max="8" width="8.7109375" style="19" customWidth="1"/>
    <col min="9" max="11" width="10.28515625" style="19" customWidth="1"/>
    <col min="12" max="12" width="10.7109375" style="49" customWidth="1"/>
    <col min="13" max="13" width="12.7109375" style="49" customWidth="1"/>
    <col min="14" max="14" width="12.7109375" style="49" hidden="1" customWidth="1"/>
    <col min="15" max="15" width="9.140625" style="553"/>
    <col min="16" max="16384" width="9.140625" style="19"/>
  </cols>
  <sheetData>
    <row r="1" spans="1:16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8"/>
    </row>
    <row r="2" spans="1:16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8"/>
    </row>
    <row r="3" spans="1:16" ht="15" customHeight="1">
      <c r="A3" s="1297" t="s">
        <v>23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8"/>
    </row>
    <row r="4" spans="1:16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553"/>
    </row>
    <row r="5" spans="1:16" s="2" customFormat="1" ht="15" customHeight="1">
      <c r="A5" s="36"/>
      <c r="B5" s="22"/>
      <c r="C5" s="22"/>
      <c r="D5" s="22"/>
      <c r="E5" s="22"/>
      <c r="F5" s="22"/>
      <c r="G5" s="22"/>
      <c r="H5" s="22"/>
      <c r="I5" s="22"/>
      <c r="J5" s="22"/>
      <c r="K5" s="22"/>
      <c r="L5" s="149"/>
      <c r="M5" s="150"/>
      <c r="N5" s="553"/>
    </row>
    <row r="6" spans="1:16" ht="15" customHeight="1">
      <c r="A6" s="255"/>
      <c r="B6" s="254"/>
      <c r="C6" s="254"/>
      <c r="D6" s="254"/>
      <c r="E6" s="829"/>
      <c r="F6" s="254"/>
      <c r="G6" s="254"/>
      <c r="H6" s="254"/>
      <c r="I6" s="254"/>
      <c r="J6" s="254"/>
      <c r="K6" s="254"/>
      <c r="L6" s="145" t="s">
        <v>63</v>
      </c>
      <c r="M6" s="146">
        <v>0</v>
      </c>
      <c r="N6" s="553"/>
    </row>
    <row r="7" spans="1:16" s="102" customFormat="1" ht="14.25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308"/>
      <c r="H7" s="1309"/>
      <c r="I7" s="1300" t="s">
        <v>3</v>
      </c>
      <c r="J7" s="1300" t="s">
        <v>4</v>
      </c>
      <c r="K7" s="1300" t="s">
        <v>5</v>
      </c>
      <c r="L7" s="1298" t="s">
        <v>42</v>
      </c>
      <c r="M7" s="1311"/>
      <c r="N7" s="117"/>
    </row>
    <row r="8" spans="1:16" s="102" customFormat="1" ht="16.5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10"/>
      <c r="J8" s="1310"/>
      <c r="K8" s="1301"/>
      <c r="L8" s="106" t="s">
        <v>9</v>
      </c>
      <c r="M8" s="107" t="s">
        <v>10</v>
      </c>
      <c r="N8" s="107" t="s">
        <v>10</v>
      </c>
    </row>
    <row r="9" spans="1:16" ht="18" customHeight="1">
      <c r="A9" s="1205" t="s">
        <v>324</v>
      </c>
      <c r="B9" s="1206"/>
      <c r="C9" s="1206"/>
      <c r="D9" s="1206"/>
      <c r="E9" s="1206"/>
      <c r="F9" s="1212"/>
      <c r="G9" s="1212"/>
      <c r="H9" s="1212"/>
      <c r="I9" s="1212"/>
      <c r="J9" s="1212"/>
      <c r="K9" s="1212"/>
      <c r="L9" s="1212"/>
      <c r="M9" s="1234"/>
      <c r="N9" s="18"/>
    </row>
    <row r="10" spans="1:16" ht="14.1" customHeight="1">
      <c r="A10" s="1317" t="s">
        <v>325</v>
      </c>
      <c r="B10" s="1318"/>
      <c r="C10" s="1319"/>
      <c r="D10" s="42" t="s">
        <v>326</v>
      </c>
      <c r="E10" s="865" t="s">
        <v>481</v>
      </c>
      <c r="F10" s="866">
        <v>1000</v>
      </c>
      <c r="G10" s="867">
        <v>600</v>
      </c>
      <c r="H10" s="868">
        <v>40</v>
      </c>
      <c r="I10" s="934">
        <v>4</v>
      </c>
      <c r="J10" s="869">
        <f>F10*G10*I10/1000000</f>
        <v>2.4</v>
      </c>
      <c r="K10" s="869">
        <f>F10*G10*H10*I10/1000000000</f>
        <v>9.6000000000000002E-2</v>
      </c>
      <c r="L10" s="870">
        <f>M10*K10/J10</f>
        <v>412.24</v>
      </c>
      <c r="M10" s="870">
        <f>N10*(100%-$M$6)</f>
        <v>10306</v>
      </c>
      <c r="N10" s="870">
        <v>10306</v>
      </c>
      <c r="O10" s="1133"/>
      <c r="P10" s="1133"/>
    </row>
    <row r="11" spans="1:16" ht="14.1" customHeight="1">
      <c r="A11" s="1320"/>
      <c r="B11" s="1321"/>
      <c r="C11" s="1322"/>
      <c r="D11" s="24"/>
      <c r="E11" s="935" t="s">
        <v>481</v>
      </c>
      <c r="F11" s="936">
        <v>1000</v>
      </c>
      <c r="G11" s="937">
        <v>600</v>
      </c>
      <c r="H11" s="938">
        <v>50</v>
      </c>
      <c r="I11" s="939">
        <v>4</v>
      </c>
      <c r="J11" s="940">
        <v>2.4</v>
      </c>
      <c r="K11" s="940">
        <f>F11*G11*H11*I11/1000000000</f>
        <v>0.12</v>
      </c>
      <c r="L11" s="941">
        <f>M11*K11/J11</f>
        <v>515.30000000000007</v>
      </c>
      <c r="M11" s="941">
        <f>N11*(100%-$M$6)</f>
        <v>10306</v>
      </c>
      <c r="N11" s="941">
        <v>10306</v>
      </c>
      <c r="O11" s="1133"/>
      <c r="P11" s="1133"/>
    </row>
    <row r="12" spans="1:16" ht="14.1" customHeight="1">
      <c r="A12" s="1213" t="s">
        <v>327</v>
      </c>
      <c r="B12" s="1223"/>
      <c r="C12" s="1223"/>
      <c r="D12" s="1323" t="s">
        <v>489</v>
      </c>
      <c r="E12" s="857" t="s">
        <v>481</v>
      </c>
      <c r="F12" s="924">
        <v>1000</v>
      </c>
      <c r="G12" s="925">
        <v>600</v>
      </c>
      <c r="H12" s="947">
        <v>40</v>
      </c>
      <c r="I12" s="948">
        <v>4</v>
      </c>
      <c r="J12" s="926">
        <f>F12*G12*I12/1000000</f>
        <v>2.4</v>
      </c>
      <c r="K12" s="926">
        <f>F12*G12*H12*I12/1000000000</f>
        <v>9.6000000000000002E-2</v>
      </c>
      <c r="L12" s="927">
        <f t="shared" ref="L12:L46" si="0">M12*K12/J12</f>
        <v>343.52</v>
      </c>
      <c r="M12" s="927">
        <f t="shared" ref="M12:M63" si="1">N12*(100%-$M$6)</f>
        <v>8588</v>
      </c>
      <c r="N12" s="927">
        <v>8588</v>
      </c>
      <c r="O12" s="1133"/>
      <c r="P12" s="1133"/>
    </row>
    <row r="13" spans="1:16" ht="14.1" customHeight="1">
      <c r="A13" s="1216"/>
      <c r="B13" s="1224"/>
      <c r="C13" s="1224"/>
      <c r="D13" s="1324"/>
      <c r="E13" s="942" t="s">
        <v>481</v>
      </c>
      <c r="F13" s="858">
        <v>1000</v>
      </c>
      <c r="G13" s="859">
        <v>600</v>
      </c>
      <c r="H13" s="949">
        <v>50</v>
      </c>
      <c r="I13" s="950">
        <v>4</v>
      </c>
      <c r="J13" s="862">
        <f t="shared" ref="J13:J28" si="2">F13*G13*I13/1000000</f>
        <v>2.4</v>
      </c>
      <c r="K13" s="862">
        <f t="shared" ref="K13:K28" si="3">F13*G13*H13*I13/1000000000</f>
        <v>0.12</v>
      </c>
      <c r="L13" s="864">
        <f t="shared" si="0"/>
        <v>429.4</v>
      </c>
      <c r="M13" s="864">
        <f t="shared" si="1"/>
        <v>8588</v>
      </c>
      <c r="N13" s="864">
        <v>8588</v>
      </c>
      <c r="O13" s="1133"/>
      <c r="P13" s="1133"/>
    </row>
    <row r="14" spans="1:16" ht="14.1" customHeight="1">
      <c r="A14" s="1216"/>
      <c r="B14" s="1224"/>
      <c r="C14" s="1224"/>
      <c r="D14" s="1324"/>
      <c r="E14" s="932" t="s">
        <v>482</v>
      </c>
      <c r="F14" s="48">
        <v>1000</v>
      </c>
      <c r="G14" s="13">
        <v>600</v>
      </c>
      <c r="H14" s="94">
        <v>60</v>
      </c>
      <c r="I14" s="93">
        <v>4</v>
      </c>
      <c r="J14" s="55">
        <f t="shared" si="2"/>
        <v>2.4</v>
      </c>
      <c r="K14" s="55">
        <f t="shared" si="3"/>
        <v>0.14399999999999999</v>
      </c>
      <c r="L14" s="11">
        <f t="shared" si="0"/>
        <v>520.31999999999994</v>
      </c>
      <c r="M14" s="436">
        <f t="shared" si="1"/>
        <v>8672</v>
      </c>
      <c r="N14" s="620">
        <v>8672</v>
      </c>
      <c r="O14" s="1133"/>
      <c r="P14" s="1133"/>
    </row>
    <row r="15" spans="1:16" ht="14.1" customHeight="1">
      <c r="A15" s="1216"/>
      <c r="B15" s="1224"/>
      <c r="C15" s="1224"/>
      <c r="D15" s="1324"/>
      <c r="E15" s="932" t="s">
        <v>482</v>
      </c>
      <c r="F15" s="48">
        <v>1000</v>
      </c>
      <c r="G15" s="13">
        <v>600</v>
      </c>
      <c r="H15" s="94">
        <v>70</v>
      </c>
      <c r="I15" s="93">
        <v>4</v>
      </c>
      <c r="J15" s="55">
        <f t="shared" si="2"/>
        <v>2.4</v>
      </c>
      <c r="K15" s="55">
        <f t="shared" si="3"/>
        <v>0.16800000000000001</v>
      </c>
      <c r="L15" s="11">
        <f t="shared" si="0"/>
        <v>607.04000000000008</v>
      </c>
      <c r="M15" s="436">
        <f t="shared" si="1"/>
        <v>8672</v>
      </c>
      <c r="N15" s="620">
        <v>8672</v>
      </c>
      <c r="O15" s="1133"/>
      <c r="P15" s="1133"/>
    </row>
    <row r="16" spans="1:16" ht="14.1" customHeight="1">
      <c r="A16" s="1216"/>
      <c r="B16" s="1224"/>
      <c r="C16" s="1224"/>
      <c r="D16" s="1324"/>
      <c r="E16" s="932" t="s">
        <v>482</v>
      </c>
      <c r="F16" s="48">
        <v>1000</v>
      </c>
      <c r="G16" s="13">
        <v>600</v>
      </c>
      <c r="H16" s="94">
        <v>80</v>
      </c>
      <c r="I16" s="93">
        <v>2</v>
      </c>
      <c r="J16" s="55">
        <f t="shared" si="2"/>
        <v>1.2</v>
      </c>
      <c r="K16" s="55">
        <f t="shared" si="3"/>
        <v>9.6000000000000002E-2</v>
      </c>
      <c r="L16" s="11">
        <f t="shared" si="0"/>
        <v>693.7600000000001</v>
      </c>
      <c r="M16" s="436">
        <f t="shared" si="1"/>
        <v>8672</v>
      </c>
      <c r="N16" s="620">
        <v>8672</v>
      </c>
      <c r="O16" s="1133"/>
      <c r="P16" s="1133"/>
    </row>
    <row r="17" spans="1:16" ht="14.1" customHeight="1">
      <c r="A17" s="1216"/>
      <c r="B17" s="1224"/>
      <c r="C17" s="1224"/>
      <c r="D17" s="1324"/>
      <c r="E17" s="932" t="s">
        <v>482</v>
      </c>
      <c r="F17" s="48">
        <v>1000</v>
      </c>
      <c r="G17" s="13">
        <v>600</v>
      </c>
      <c r="H17" s="14">
        <v>90</v>
      </c>
      <c r="I17" s="93">
        <v>2</v>
      </c>
      <c r="J17" s="55">
        <f t="shared" si="2"/>
        <v>1.2</v>
      </c>
      <c r="K17" s="55">
        <f t="shared" si="3"/>
        <v>0.108</v>
      </c>
      <c r="L17" s="11">
        <f t="shared" si="0"/>
        <v>780.48</v>
      </c>
      <c r="M17" s="436">
        <f t="shared" si="1"/>
        <v>8672</v>
      </c>
      <c r="N17" s="620">
        <v>8672</v>
      </c>
      <c r="O17" s="1133"/>
      <c r="P17" s="1133"/>
    </row>
    <row r="18" spans="1:16" ht="14.1" customHeight="1">
      <c r="A18" s="1216"/>
      <c r="B18" s="1224"/>
      <c r="C18" s="1224"/>
      <c r="D18" s="1324"/>
      <c r="E18" s="942" t="s">
        <v>481</v>
      </c>
      <c r="F18" s="858">
        <v>1000</v>
      </c>
      <c r="G18" s="859">
        <v>600</v>
      </c>
      <c r="H18" s="860">
        <v>100</v>
      </c>
      <c r="I18" s="950">
        <v>2</v>
      </c>
      <c r="J18" s="862">
        <f t="shared" si="2"/>
        <v>1.2</v>
      </c>
      <c r="K18" s="862">
        <f t="shared" si="3"/>
        <v>0.12</v>
      </c>
      <c r="L18" s="864">
        <f t="shared" si="0"/>
        <v>858.8</v>
      </c>
      <c r="M18" s="864">
        <f t="shared" si="1"/>
        <v>8588</v>
      </c>
      <c r="N18" s="864">
        <v>8588</v>
      </c>
      <c r="O18" s="1133"/>
      <c r="P18" s="1133"/>
    </row>
    <row r="19" spans="1:16" ht="14.1" customHeight="1">
      <c r="A19" s="1216"/>
      <c r="B19" s="1224"/>
      <c r="C19" s="1224"/>
      <c r="D19" s="1324"/>
      <c r="E19" s="932" t="s">
        <v>482</v>
      </c>
      <c r="F19" s="48">
        <v>1000</v>
      </c>
      <c r="G19" s="13">
        <v>600</v>
      </c>
      <c r="H19" s="14">
        <v>110</v>
      </c>
      <c r="I19" s="93">
        <v>2</v>
      </c>
      <c r="J19" s="55">
        <f t="shared" si="2"/>
        <v>1.2</v>
      </c>
      <c r="K19" s="55">
        <f t="shared" si="3"/>
        <v>0.13200000000000001</v>
      </c>
      <c r="L19" s="11">
        <f t="shared" si="0"/>
        <v>953.92</v>
      </c>
      <c r="M19" s="436">
        <f t="shared" si="1"/>
        <v>8672</v>
      </c>
      <c r="N19" s="620">
        <v>8672</v>
      </c>
      <c r="O19" s="1133"/>
      <c r="P19" s="1133"/>
    </row>
    <row r="20" spans="1:16" ht="14.1" customHeight="1">
      <c r="A20" s="1216"/>
      <c r="B20" s="1224"/>
      <c r="C20" s="1224"/>
      <c r="D20" s="1324"/>
      <c r="E20" s="932" t="s">
        <v>482</v>
      </c>
      <c r="F20" s="48">
        <v>1000</v>
      </c>
      <c r="G20" s="13">
        <v>600</v>
      </c>
      <c r="H20" s="94">
        <v>120</v>
      </c>
      <c r="I20" s="93">
        <v>2</v>
      </c>
      <c r="J20" s="55">
        <f t="shared" si="2"/>
        <v>1.2</v>
      </c>
      <c r="K20" s="55">
        <f t="shared" si="3"/>
        <v>0.14399999999999999</v>
      </c>
      <c r="L20" s="11">
        <f t="shared" si="0"/>
        <v>1040.6399999999999</v>
      </c>
      <c r="M20" s="436">
        <f t="shared" si="1"/>
        <v>8672</v>
      </c>
      <c r="N20" s="620">
        <v>8672</v>
      </c>
      <c r="O20" s="1133"/>
      <c r="P20" s="1133"/>
    </row>
    <row r="21" spans="1:16" ht="14.1" customHeight="1">
      <c r="A21" s="1216"/>
      <c r="B21" s="1224"/>
      <c r="C21" s="1224"/>
      <c r="D21" s="1324"/>
      <c r="E21" s="932" t="s">
        <v>482</v>
      </c>
      <c r="F21" s="48">
        <v>1000</v>
      </c>
      <c r="G21" s="13">
        <v>600</v>
      </c>
      <c r="H21" s="14">
        <v>130</v>
      </c>
      <c r="I21" s="93">
        <v>2</v>
      </c>
      <c r="J21" s="55">
        <f t="shared" si="2"/>
        <v>1.2</v>
      </c>
      <c r="K21" s="55">
        <f t="shared" si="3"/>
        <v>0.156</v>
      </c>
      <c r="L21" s="11">
        <f t="shared" si="0"/>
        <v>1127.3600000000001</v>
      </c>
      <c r="M21" s="436">
        <f t="shared" si="1"/>
        <v>8672</v>
      </c>
      <c r="N21" s="620">
        <v>8672</v>
      </c>
      <c r="O21" s="1133"/>
      <c r="P21" s="1133"/>
    </row>
    <row r="22" spans="1:16" ht="14.1" customHeight="1">
      <c r="A22" s="1216"/>
      <c r="B22" s="1224"/>
      <c r="C22" s="1224"/>
      <c r="D22" s="1324"/>
      <c r="E22" s="932" t="s">
        <v>482</v>
      </c>
      <c r="F22" s="48">
        <v>1000</v>
      </c>
      <c r="G22" s="13">
        <v>600</v>
      </c>
      <c r="H22" s="14">
        <v>140</v>
      </c>
      <c r="I22" s="93">
        <v>2</v>
      </c>
      <c r="J22" s="55">
        <f t="shared" si="2"/>
        <v>1.2</v>
      </c>
      <c r="K22" s="55">
        <f t="shared" si="3"/>
        <v>0.16800000000000001</v>
      </c>
      <c r="L22" s="11">
        <f t="shared" si="0"/>
        <v>1214.0800000000002</v>
      </c>
      <c r="M22" s="436">
        <f t="shared" si="1"/>
        <v>8672</v>
      </c>
      <c r="N22" s="620">
        <v>8672</v>
      </c>
      <c r="O22" s="1133"/>
      <c r="P22" s="1133"/>
    </row>
    <row r="23" spans="1:16" ht="14.1" customHeight="1">
      <c r="A23" s="1216"/>
      <c r="B23" s="1224"/>
      <c r="C23" s="1224"/>
      <c r="D23" s="1324"/>
      <c r="E23" s="932" t="s">
        <v>482</v>
      </c>
      <c r="F23" s="48">
        <v>1000</v>
      </c>
      <c r="G23" s="13">
        <v>600</v>
      </c>
      <c r="H23" s="14">
        <v>150</v>
      </c>
      <c r="I23" s="93">
        <v>2</v>
      </c>
      <c r="J23" s="55">
        <f t="shared" si="2"/>
        <v>1.2</v>
      </c>
      <c r="K23" s="55">
        <f t="shared" si="3"/>
        <v>0.18</v>
      </c>
      <c r="L23" s="11">
        <f t="shared" si="0"/>
        <v>1300.8000000000002</v>
      </c>
      <c r="M23" s="436">
        <f t="shared" si="1"/>
        <v>8672</v>
      </c>
      <c r="N23" s="620">
        <v>8672</v>
      </c>
      <c r="O23" s="1133"/>
      <c r="P23" s="1133"/>
    </row>
    <row r="24" spans="1:16" ht="14.1" customHeight="1">
      <c r="A24" s="1216"/>
      <c r="B24" s="1224"/>
      <c r="C24" s="1224"/>
      <c r="D24" s="1324"/>
      <c r="E24" s="932" t="s">
        <v>482</v>
      </c>
      <c r="F24" s="48">
        <v>1000</v>
      </c>
      <c r="G24" s="13">
        <v>600</v>
      </c>
      <c r="H24" s="14">
        <v>160</v>
      </c>
      <c r="I24" s="93">
        <v>1</v>
      </c>
      <c r="J24" s="55">
        <f t="shared" si="2"/>
        <v>0.6</v>
      </c>
      <c r="K24" s="55">
        <f t="shared" si="3"/>
        <v>9.6000000000000002E-2</v>
      </c>
      <c r="L24" s="11">
        <f t="shared" si="0"/>
        <v>1387.5200000000002</v>
      </c>
      <c r="M24" s="436">
        <f t="shared" si="1"/>
        <v>8672</v>
      </c>
      <c r="N24" s="620">
        <v>8672</v>
      </c>
      <c r="O24" s="1133"/>
      <c r="P24" s="1133"/>
    </row>
    <row r="25" spans="1:16" ht="14.1" customHeight="1">
      <c r="A25" s="1216"/>
      <c r="B25" s="1224"/>
      <c r="C25" s="1224"/>
      <c r="D25" s="1324"/>
      <c r="E25" s="932" t="s">
        <v>482</v>
      </c>
      <c r="F25" s="56">
        <v>1000</v>
      </c>
      <c r="G25" s="57">
        <v>600</v>
      </c>
      <c r="H25" s="119">
        <v>170</v>
      </c>
      <c r="I25" s="417">
        <v>1</v>
      </c>
      <c r="J25" s="60">
        <f t="shared" si="2"/>
        <v>0.6</v>
      </c>
      <c r="K25" s="60">
        <f t="shared" si="3"/>
        <v>0.10199999999999999</v>
      </c>
      <c r="L25" s="82">
        <f t="shared" si="0"/>
        <v>1474.24</v>
      </c>
      <c r="M25" s="430">
        <f t="shared" si="1"/>
        <v>8672</v>
      </c>
      <c r="N25" s="623">
        <v>8672</v>
      </c>
      <c r="O25" s="1133"/>
      <c r="P25" s="1133"/>
    </row>
    <row r="26" spans="1:16" ht="14.1" customHeight="1">
      <c r="A26" s="1216"/>
      <c r="B26" s="1224"/>
      <c r="C26" s="1224"/>
      <c r="D26" s="1324"/>
      <c r="E26" s="932" t="s">
        <v>482</v>
      </c>
      <c r="F26" s="48">
        <v>1000</v>
      </c>
      <c r="G26" s="13">
        <v>600</v>
      </c>
      <c r="H26" s="14">
        <v>180</v>
      </c>
      <c r="I26" s="93">
        <v>1</v>
      </c>
      <c r="J26" s="55">
        <f t="shared" si="2"/>
        <v>0.6</v>
      </c>
      <c r="K26" s="55">
        <f t="shared" si="3"/>
        <v>0.108</v>
      </c>
      <c r="L26" s="11">
        <f t="shared" si="0"/>
        <v>1560.96</v>
      </c>
      <c r="M26" s="436">
        <f t="shared" si="1"/>
        <v>8672</v>
      </c>
      <c r="N26" s="620">
        <v>8672</v>
      </c>
      <c r="O26" s="1133"/>
      <c r="P26" s="1133"/>
    </row>
    <row r="27" spans="1:16" ht="14.1" customHeight="1">
      <c r="A27" s="1216"/>
      <c r="B27" s="1224"/>
      <c r="C27" s="1224"/>
      <c r="D27" s="1324"/>
      <c r="E27" s="932" t="s">
        <v>482</v>
      </c>
      <c r="F27" s="48">
        <v>1000</v>
      </c>
      <c r="G27" s="13">
        <v>600</v>
      </c>
      <c r="H27" s="14">
        <v>190</v>
      </c>
      <c r="I27" s="93">
        <v>1</v>
      </c>
      <c r="J27" s="55">
        <f t="shared" si="2"/>
        <v>0.6</v>
      </c>
      <c r="K27" s="55">
        <f t="shared" si="3"/>
        <v>0.114</v>
      </c>
      <c r="L27" s="11">
        <f t="shared" si="0"/>
        <v>1647.68</v>
      </c>
      <c r="M27" s="436">
        <f t="shared" si="1"/>
        <v>8672</v>
      </c>
      <c r="N27" s="620">
        <v>8672</v>
      </c>
      <c r="O27" s="1133"/>
      <c r="P27" s="1133"/>
    </row>
    <row r="28" spans="1:16" ht="14.1" customHeight="1">
      <c r="A28" s="1225"/>
      <c r="B28" s="1226"/>
      <c r="C28" s="1226"/>
      <c r="D28" s="1325"/>
      <c r="E28" s="933" t="s">
        <v>482</v>
      </c>
      <c r="F28" s="75">
        <v>1000</v>
      </c>
      <c r="G28" s="76">
        <v>600</v>
      </c>
      <c r="H28" s="624">
        <v>200</v>
      </c>
      <c r="I28" s="416">
        <v>1</v>
      </c>
      <c r="J28" s="79">
        <f t="shared" si="2"/>
        <v>0.6</v>
      </c>
      <c r="K28" s="79">
        <f t="shared" si="3"/>
        <v>0.12</v>
      </c>
      <c r="L28" s="68">
        <f t="shared" si="0"/>
        <v>1734.3999999999999</v>
      </c>
      <c r="M28" s="542">
        <f t="shared" si="1"/>
        <v>8672</v>
      </c>
      <c r="N28" s="621">
        <v>8672</v>
      </c>
      <c r="O28" s="1133"/>
      <c r="P28" s="1133"/>
    </row>
    <row r="29" spans="1:16" ht="18" customHeight="1">
      <c r="A29" s="1211" t="s">
        <v>328</v>
      </c>
      <c r="B29" s="1314"/>
      <c r="C29" s="1314"/>
      <c r="D29" s="1314"/>
      <c r="E29" s="1315"/>
      <c r="F29" s="1315"/>
      <c r="G29" s="1315"/>
      <c r="H29" s="1315"/>
      <c r="I29" s="1315"/>
      <c r="J29" s="1315"/>
      <c r="K29" s="1315"/>
      <c r="L29" s="1315"/>
      <c r="M29" s="1316"/>
      <c r="N29" s="311">
        <v>0</v>
      </c>
      <c r="O29" s="1133"/>
      <c r="P29" s="1133"/>
    </row>
    <row r="30" spans="1:16" ht="14.1" customHeight="1">
      <c r="A30" s="1277" t="s">
        <v>329</v>
      </c>
      <c r="B30" s="1278"/>
      <c r="C30" s="1278"/>
      <c r="D30" s="1323" t="s">
        <v>489</v>
      </c>
      <c r="E30" s="843" t="s">
        <v>482</v>
      </c>
      <c r="F30" s="665">
        <v>1000</v>
      </c>
      <c r="G30" s="666">
        <v>600</v>
      </c>
      <c r="H30" s="667">
        <v>40</v>
      </c>
      <c r="I30" s="53">
        <v>8</v>
      </c>
      <c r="J30" s="668">
        <f>F30*G30*I30/1000000</f>
        <v>4.8</v>
      </c>
      <c r="K30" s="668">
        <f>F30*G30*H30*I30/1000000000</f>
        <v>0.192</v>
      </c>
      <c r="L30" s="80">
        <f t="shared" si="0"/>
        <v>235.60000000000002</v>
      </c>
      <c r="M30" s="444">
        <f t="shared" si="1"/>
        <v>5890</v>
      </c>
      <c r="N30" s="618">
        <v>5890</v>
      </c>
      <c r="O30" s="1133"/>
      <c r="P30" s="1133"/>
    </row>
    <row r="31" spans="1:16" ht="14.1" customHeight="1">
      <c r="A31" s="1280"/>
      <c r="B31" s="1281"/>
      <c r="C31" s="1281"/>
      <c r="D31" s="1324"/>
      <c r="E31" s="932" t="s">
        <v>482</v>
      </c>
      <c r="F31" s="70">
        <v>1000</v>
      </c>
      <c r="G31" s="71">
        <v>600</v>
      </c>
      <c r="H31" s="72">
        <v>50</v>
      </c>
      <c r="I31" s="15">
        <v>6</v>
      </c>
      <c r="J31" s="74">
        <f t="shared" ref="J31:J63" si="4">F31*G31*I31/1000000</f>
        <v>3.6</v>
      </c>
      <c r="K31" s="74">
        <f t="shared" ref="K31:K63" si="5">F31*G31*H31*I31/1000000000</f>
        <v>0.18</v>
      </c>
      <c r="L31" s="61">
        <f t="shared" si="0"/>
        <v>294.5</v>
      </c>
      <c r="M31" s="436">
        <f t="shared" si="1"/>
        <v>5890</v>
      </c>
      <c r="N31" s="620">
        <v>5890</v>
      </c>
      <c r="O31" s="1133"/>
      <c r="P31" s="1133"/>
    </row>
    <row r="32" spans="1:16" ht="14.1" customHeight="1">
      <c r="A32" s="1280"/>
      <c r="B32" s="1281"/>
      <c r="C32" s="1281"/>
      <c r="D32" s="1324"/>
      <c r="E32" s="932" t="s">
        <v>482</v>
      </c>
      <c r="F32" s="70">
        <v>1000</v>
      </c>
      <c r="G32" s="71">
        <v>600</v>
      </c>
      <c r="H32" s="72">
        <v>60</v>
      </c>
      <c r="I32" s="15">
        <v>4</v>
      </c>
      <c r="J32" s="74">
        <f t="shared" si="4"/>
        <v>2.4</v>
      </c>
      <c r="K32" s="74">
        <f t="shared" si="5"/>
        <v>0.14399999999999999</v>
      </c>
      <c r="L32" s="61">
        <f t="shared" si="0"/>
        <v>353.4</v>
      </c>
      <c r="M32" s="436">
        <f t="shared" si="1"/>
        <v>5890</v>
      </c>
      <c r="N32" s="620">
        <v>5890</v>
      </c>
      <c r="O32" s="1133"/>
      <c r="P32" s="1133"/>
    </row>
    <row r="33" spans="1:21" ht="14.1" customHeight="1">
      <c r="A33" s="1280"/>
      <c r="B33" s="1281"/>
      <c r="C33" s="1281"/>
      <c r="D33" s="1324"/>
      <c r="E33" s="932" t="s">
        <v>482</v>
      </c>
      <c r="F33" s="70">
        <v>1000</v>
      </c>
      <c r="G33" s="71">
        <v>600</v>
      </c>
      <c r="H33" s="72">
        <v>70</v>
      </c>
      <c r="I33" s="15">
        <v>4</v>
      </c>
      <c r="J33" s="74">
        <f t="shared" si="4"/>
        <v>2.4</v>
      </c>
      <c r="K33" s="74">
        <f t="shared" si="5"/>
        <v>0.16800000000000001</v>
      </c>
      <c r="L33" s="61">
        <f t="shared" si="0"/>
        <v>412.30000000000007</v>
      </c>
      <c r="M33" s="436">
        <f t="shared" si="1"/>
        <v>5890</v>
      </c>
      <c r="N33" s="620">
        <v>5890</v>
      </c>
      <c r="O33" s="1133"/>
      <c r="P33" s="1133"/>
    </row>
    <row r="34" spans="1:21" ht="14.1" customHeight="1">
      <c r="A34" s="1280"/>
      <c r="B34" s="1281"/>
      <c r="C34" s="1281"/>
      <c r="D34" s="1324"/>
      <c r="E34" s="932" t="s">
        <v>482</v>
      </c>
      <c r="F34" s="70">
        <v>1000</v>
      </c>
      <c r="G34" s="71">
        <v>600</v>
      </c>
      <c r="H34" s="72">
        <v>80</v>
      </c>
      <c r="I34" s="15">
        <v>4</v>
      </c>
      <c r="J34" s="74">
        <f t="shared" si="4"/>
        <v>2.4</v>
      </c>
      <c r="K34" s="74">
        <f t="shared" si="5"/>
        <v>0.192</v>
      </c>
      <c r="L34" s="61">
        <f t="shared" si="0"/>
        <v>471.20000000000005</v>
      </c>
      <c r="M34" s="436">
        <f t="shared" si="1"/>
        <v>5890</v>
      </c>
      <c r="N34" s="620">
        <v>5890</v>
      </c>
      <c r="O34" s="1133"/>
      <c r="P34" s="1133"/>
      <c r="T34" s="49"/>
      <c r="U34" s="49"/>
    </row>
    <row r="35" spans="1:21" ht="14.1" customHeight="1">
      <c r="A35" s="1280"/>
      <c r="B35" s="1281"/>
      <c r="C35" s="1281"/>
      <c r="D35" s="1324"/>
      <c r="E35" s="932" t="s">
        <v>482</v>
      </c>
      <c r="F35" s="70">
        <v>1000</v>
      </c>
      <c r="G35" s="71">
        <v>600</v>
      </c>
      <c r="H35" s="72">
        <v>90</v>
      </c>
      <c r="I35" s="15">
        <v>4</v>
      </c>
      <c r="J35" s="74">
        <f t="shared" si="4"/>
        <v>2.4</v>
      </c>
      <c r="K35" s="74">
        <f t="shared" si="5"/>
        <v>0.216</v>
      </c>
      <c r="L35" s="61">
        <f t="shared" si="0"/>
        <v>530.1</v>
      </c>
      <c r="M35" s="436">
        <f t="shared" si="1"/>
        <v>5890</v>
      </c>
      <c r="N35" s="620">
        <v>5890</v>
      </c>
      <c r="O35" s="1133"/>
      <c r="P35" s="1133"/>
    </row>
    <row r="36" spans="1:21" ht="14.1" customHeight="1">
      <c r="A36" s="1280"/>
      <c r="B36" s="1281"/>
      <c r="C36" s="1281"/>
      <c r="D36" s="1324"/>
      <c r="E36" s="942" t="s">
        <v>481</v>
      </c>
      <c r="F36" s="943">
        <v>1000</v>
      </c>
      <c r="G36" s="944">
        <v>600</v>
      </c>
      <c r="H36" s="945">
        <v>100</v>
      </c>
      <c r="I36" s="861">
        <v>3</v>
      </c>
      <c r="J36" s="946">
        <f t="shared" si="4"/>
        <v>1.8</v>
      </c>
      <c r="K36" s="946">
        <f t="shared" si="5"/>
        <v>0.18</v>
      </c>
      <c r="L36" s="863">
        <f t="shared" si="0"/>
        <v>583.30000000000007</v>
      </c>
      <c r="M36" s="864">
        <f t="shared" si="1"/>
        <v>5833</v>
      </c>
      <c r="N36" s="864">
        <v>5833</v>
      </c>
      <c r="O36" s="1133"/>
      <c r="P36" s="1133"/>
    </row>
    <row r="37" spans="1:21" ht="14.1" customHeight="1">
      <c r="A37" s="1280"/>
      <c r="B37" s="1281"/>
      <c r="C37" s="1281"/>
      <c r="D37" s="1324"/>
      <c r="E37" s="932" t="s">
        <v>482</v>
      </c>
      <c r="F37" s="70">
        <v>1000</v>
      </c>
      <c r="G37" s="71">
        <v>600</v>
      </c>
      <c r="H37" s="72">
        <v>110</v>
      </c>
      <c r="I37" s="15">
        <v>3</v>
      </c>
      <c r="J37" s="74">
        <f t="shared" si="4"/>
        <v>1.8</v>
      </c>
      <c r="K37" s="74">
        <f t="shared" si="5"/>
        <v>0.19800000000000001</v>
      </c>
      <c r="L37" s="61">
        <f t="shared" si="0"/>
        <v>647.9</v>
      </c>
      <c r="M37" s="436">
        <f t="shared" si="1"/>
        <v>5890</v>
      </c>
      <c r="N37" s="620">
        <v>5890</v>
      </c>
      <c r="O37" s="1133"/>
      <c r="P37" s="1133"/>
    </row>
    <row r="38" spans="1:21" ht="14.1" customHeight="1">
      <c r="A38" s="1280"/>
      <c r="B38" s="1281"/>
      <c r="C38" s="1281"/>
      <c r="D38" s="1324"/>
      <c r="E38" s="932" t="s">
        <v>482</v>
      </c>
      <c r="F38" s="70">
        <v>1000</v>
      </c>
      <c r="G38" s="71">
        <v>600</v>
      </c>
      <c r="H38" s="72">
        <v>120</v>
      </c>
      <c r="I38" s="15">
        <v>2</v>
      </c>
      <c r="J38" s="74">
        <f t="shared" si="4"/>
        <v>1.2</v>
      </c>
      <c r="K38" s="74">
        <f t="shared" si="5"/>
        <v>0.14399999999999999</v>
      </c>
      <c r="L38" s="61">
        <f t="shared" si="0"/>
        <v>706.8</v>
      </c>
      <c r="M38" s="436">
        <f t="shared" si="1"/>
        <v>5890</v>
      </c>
      <c r="N38" s="620">
        <v>5890</v>
      </c>
      <c r="O38" s="1133"/>
      <c r="P38" s="1133"/>
    </row>
    <row r="39" spans="1:21" ht="14.1" customHeight="1">
      <c r="A39" s="1280"/>
      <c r="B39" s="1281"/>
      <c r="C39" s="1281"/>
      <c r="D39" s="1324"/>
      <c r="E39" s="932" t="s">
        <v>482</v>
      </c>
      <c r="F39" s="70">
        <v>1000</v>
      </c>
      <c r="G39" s="71">
        <v>600</v>
      </c>
      <c r="H39" s="72">
        <v>130</v>
      </c>
      <c r="I39" s="15">
        <v>2</v>
      </c>
      <c r="J39" s="74">
        <f t="shared" si="4"/>
        <v>1.2</v>
      </c>
      <c r="K39" s="74">
        <f t="shared" si="5"/>
        <v>0.156</v>
      </c>
      <c r="L39" s="61">
        <f t="shared" si="0"/>
        <v>765.7</v>
      </c>
      <c r="M39" s="436">
        <f t="shared" si="1"/>
        <v>5890</v>
      </c>
      <c r="N39" s="620">
        <v>5890</v>
      </c>
      <c r="O39" s="1133"/>
      <c r="P39" s="1133"/>
    </row>
    <row r="40" spans="1:21" ht="14.1" customHeight="1">
      <c r="A40" s="1280"/>
      <c r="B40" s="1281"/>
      <c r="C40" s="1281"/>
      <c r="D40" s="1324"/>
      <c r="E40" s="932" t="s">
        <v>482</v>
      </c>
      <c r="F40" s="70">
        <v>1000</v>
      </c>
      <c r="G40" s="71">
        <v>600</v>
      </c>
      <c r="H40" s="72">
        <v>140</v>
      </c>
      <c r="I40" s="15">
        <v>2</v>
      </c>
      <c r="J40" s="74">
        <f t="shared" si="4"/>
        <v>1.2</v>
      </c>
      <c r="K40" s="74">
        <f t="shared" si="5"/>
        <v>0.16800000000000001</v>
      </c>
      <c r="L40" s="61">
        <f t="shared" si="0"/>
        <v>824.60000000000014</v>
      </c>
      <c r="M40" s="436">
        <f t="shared" si="1"/>
        <v>5890</v>
      </c>
      <c r="N40" s="620">
        <v>5890</v>
      </c>
      <c r="O40" s="1133"/>
      <c r="P40" s="1133"/>
    </row>
    <row r="41" spans="1:21" ht="14.1" customHeight="1">
      <c r="A41" s="1280"/>
      <c r="B41" s="1281"/>
      <c r="C41" s="1281"/>
      <c r="D41" s="1324"/>
      <c r="E41" s="942" t="s">
        <v>481</v>
      </c>
      <c r="F41" s="943">
        <v>1000</v>
      </c>
      <c r="G41" s="944">
        <v>600</v>
      </c>
      <c r="H41" s="945">
        <v>150</v>
      </c>
      <c r="I41" s="861">
        <v>2</v>
      </c>
      <c r="J41" s="946">
        <f t="shared" si="4"/>
        <v>1.2</v>
      </c>
      <c r="K41" s="946">
        <f t="shared" si="5"/>
        <v>0.18</v>
      </c>
      <c r="L41" s="863">
        <f t="shared" si="0"/>
        <v>874.95</v>
      </c>
      <c r="M41" s="864">
        <f t="shared" si="1"/>
        <v>5833</v>
      </c>
      <c r="N41" s="864">
        <v>5833</v>
      </c>
      <c r="O41" s="1133"/>
      <c r="P41" s="1133"/>
    </row>
    <row r="42" spans="1:21" ht="14.1" customHeight="1">
      <c r="A42" s="1280"/>
      <c r="B42" s="1281"/>
      <c r="C42" s="1281"/>
      <c r="D42" s="1324"/>
      <c r="E42" s="932" t="s">
        <v>482</v>
      </c>
      <c r="F42" s="70">
        <v>1000</v>
      </c>
      <c r="G42" s="71">
        <v>600</v>
      </c>
      <c r="H42" s="72">
        <v>160</v>
      </c>
      <c r="I42" s="15">
        <v>2</v>
      </c>
      <c r="J42" s="74">
        <f t="shared" si="4"/>
        <v>1.2</v>
      </c>
      <c r="K42" s="74">
        <f t="shared" si="5"/>
        <v>0.192</v>
      </c>
      <c r="L42" s="61">
        <f t="shared" si="0"/>
        <v>942.40000000000009</v>
      </c>
      <c r="M42" s="436">
        <f t="shared" si="1"/>
        <v>5890</v>
      </c>
      <c r="N42" s="620">
        <v>5890</v>
      </c>
      <c r="O42" s="1133"/>
      <c r="P42" s="1133"/>
    </row>
    <row r="43" spans="1:21" ht="14.1" customHeight="1">
      <c r="A43" s="1280"/>
      <c r="B43" s="1281"/>
      <c r="C43" s="1281"/>
      <c r="D43" s="1324"/>
      <c r="E43" s="932" t="s">
        <v>482</v>
      </c>
      <c r="F43" s="70">
        <v>1000</v>
      </c>
      <c r="G43" s="71">
        <v>600</v>
      </c>
      <c r="H43" s="72">
        <v>170</v>
      </c>
      <c r="I43" s="15">
        <v>2</v>
      </c>
      <c r="J43" s="74">
        <f t="shared" si="4"/>
        <v>1.2</v>
      </c>
      <c r="K43" s="74">
        <f t="shared" si="5"/>
        <v>0.20399999999999999</v>
      </c>
      <c r="L43" s="61">
        <f t="shared" si="0"/>
        <v>1001.3</v>
      </c>
      <c r="M43" s="436">
        <f t="shared" si="1"/>
        <v>5890</v>
      </c>
      <c r="N43" s="620">
        <v>5890</v>
      </c>
      <c r="O43" s="1133"/>
      <c r="P43" s="1133"/>
    </row>
    <row r="44" spans="1:21" ht="14.1" customHeight="1">
      <c r="A44" s="1280"/>
      <c r="B44" s="1281"/>
      <c r="C44" s="1281"/>
      <c r="D44" s="1324"/>
      <c r="E44" s="932" t="s">
        <v>482</v>
      </c>
      <c r="F44" s="70">
        <v>1000</v>
      </c>
      <c r="G44" s="71">
        <v>600</v>
      </c>
      <c r="H44" s="72">
        <v>180</v>
      </c>
      <c r="I44" s="15">
        <v>2</v>
      </c>
      <c r="J44" s="74">
        <f t="shared" si="4"/>
        <v>1.2</v>
      </c>
      <c r="K44" s="74">
        <f t="shared" si="5"/>
        <v>0.216</v>
      </c>
      <c r="L44" s="61">
        <f t="shared" si="0"/>
        <v>1060.2</v>
      </c>
      <c r="M44" s="436">
        <f t="shared" si="1"/>
        <v>5890</v>
      </c>
      <c r="N44" s="620">
        <v>5890</v>
      </c>
      <c r="O44" s="1133"/>
      <c r="P44" s="1133"/>
    </row>
    <row r="45" spans="1:21" ht="14.1" customHeight="1">
      <c r="A45" s="1280"/>
      <c r="B45" s="1281"/>
      <c r="C45" s="1281"/>
      <c r="D45" s="1324"/>
      <c r="E45" s="932" t="s">
        <v>482</v>
      </c>
      <c r="F45" s="70">
        <v>1000</v>
      </c>
      <c r="G45" s="71">
        <v>600</v>
      </c>
      <c r="H45" s="72">
        <v>190</v>
      </c>
      <c r="I45" s="15">
        <v>2</v>
      </c>
      <c r="J45" s="74">
        <f t="shared" si="4"/>
        <v>1.2</v>
      </c>
      <c r="K45" s="74">
        <f t="shared" si="5"/>
        <v>0.22800000000000001</v>
      </c>
      <c r="L45" s="61">
        <f t="shared" si="0"/>
        <v>1119.1000000000001</v>
      </c>
      <c r="M45" s="436">
        <f t="shared" si="1"/>
        <v>5890</v>
      </c>
      <c r="N45" s="620">
        <v>5890</v>
      </c>
      <c r="O45" s="1133"/>
      <c r="P45" s="1133"/>
    </row>
    <row r="46" spans="1:21" ht="14.1" customHeight="1">
      <c r="A46" s="1280"/>
      <c r="B46" s="1281"/>
      <c r="C46" s="1281"/>
      <c r="D46" s="1325"/>
      <c r="E46" s="933" t="s">
        <v>482</v>
      </c>
      <c r="F46" s="75">
        <v>1000</v>
      </c>
      <c r="G46" s="76">
        <v>600</v>
      </c>
      <c r="H46" s="77">
        <v>200</v>
      </c>
      <c r="I46" s="78">
        <v>2</v>
      </c>
      <c r="J46" s="79">
        <f t="shared" si="4"/>
        <v>1.2</v>
      </c>
      <c r="K46" s="79">
        <f t="shared" si="5"/>
        <v>0.24</v>
      </c>
      <c r="L46" s="67">
        <f t="shared" si="0"/>
        <v>1178</v>
      </c>
      <c r="M46" s="542">
        <f t="shared" si="1"/>
        <v>5890</v>
      </c>
      <c r="N46" s="621">
        <v>5890</v>
      </c>
      <c r="O46" s="1133"/>
      <c r="P46" s="1133"/>
    </row>
    <row r="47" spans="1:21" ht="14.1" customHeight="1">
      <c r="A47" s="1213" t="s">
        <v>330</v>
      </c>
      <c r="B47" s="1223"/>
      <c r="C47" s="1253"/>
      <c r="D47" s="1323" t="s">
        <v>489</v>
      </c>
      <c r="E47" s="843" t="s">
        <v>482</v>
      </c>
      <c r="F47" s="50">
        <v>1000</v>
      </c>
      <c r="G47" s="51">
        <v>600</v>
      </c>
      <c r="H47" s="81">
        <v>40</v>
      </c>
      <c r="I47" s="442">
        <v>8</v>
      </c>
      <c r="J47" s="54">
        <f t="shared" si="4"/>
        <v>4.8</v>
      </c>
      <c r="K47" s="54">
        <f t="shared" si="5"/>
        <v>0.192</v>
      </c>
      <c r="L47" s="47">
        <f>M47/1000*H47</f>
        <v>214.16</v>
      </c>
      <c r="M47" s="444">
        <f t="shared" si="1"/>
        <v>5354</v>
      </c>
      <c r="N47" s="618">
        <v>5354</v>
      </c>
      <c r="O47" s="1133"/>
      <c r="P47" s="1133"/>
    </row>
    <row r="48" spans="1:21" ht="14.1" customHeight="1">
      <c r="A48" s="1216"/>
      <c r="B48" s="1224"/>
      <c r="C48" s="1254"/>
      <c r="D48" s="1324"/>
      <c r="E48" s="932" t="s">
        <v>482</v>
      </c>
      <c r="F48" s="70">
        <v>1000</v>
      </c>
      <c r="G48" s="71">
        <v>600</v>
      </c>
      <c r="H48" s="72">
        <v>50</v>
      </c>
      <c r="I48" s="448">
        <v>6</v>
      </c>
      <c r="J48" s="74">
        <f t="shared" si="4"/>
        <v>3.6</v>
      </c>
      <c r="K48" s="74">
        <f t="shared" si="5"/>
        <v>0.18</v>
      </c>
      <c r="L48" s="61">
        <f>M48/1000*H48</f>
        <v>267.7</v>
      </c>
      <c r="M48" s="436">
        <f t="shared" si="1"/>
        <v>5354</v>
      </c>
      <c r="N48" s="620">
        <v>5354</v>
      </c>
      <c r="O48" s="1133"/>
      <c r="P48" s="1133"/>
    </row>
    <row r="49" spans="1:21" ht="14.1" customHeight="1">
      <c r="A49" s="1216"/>
      <c r="B49" s="1224"/>
      <c r="C49" s="1254"/>
      <c r="D49" s="1324"/>
      <c r="E49" s="932" t="s">
        <v>482</v>
      </c>
      <c r="F49" s="70">
        <v>1000</v>
      </c>
      <c r="G49" s="71">
        <v>600</v>
      </c>
      <c r="H49" s="72">
        <v>60</v>
      </c>
      <c r="I49" s="448">
        <v>6</v>
      </c>
      <c r="J49" s="74">
        <f t="shared" si="4"/>
        <v>3.6</v>
      </c>
      <c r="K49" s="74">
        <f t="shared" si="5"/>
        <v>0.216</v>
      </c>
      <c r="L49" s="61">
        <f t="shared" ref="L49:L63" si="6">M49/1000*H49</f>
        <v>321.24</v>
      </c>
      <c r="M49" s="436">
        <f t="shared" si="1"/>
        <v>5354</v>
      </c>
      <c r="N49" s="620">
        <v>5354</v>
      </c>
      <c r="O49" s="1133"/>
      <c r="P49" s="1133"/>
    </row>
    <row r="50" spans="1:21" ht="14.1" customHeight="1">
      <c r="A50" s="1216"/>
      <c r="B50" s="1224"/>
      <c r="C50" s="1254"/>
      <c r="D50" s="1324"/>
      <c r="E50" s="932" t="s">
        <v>482</v>
      </c>
      <c r="F50" s="70">
        <v>1000</v>
      </c>
      <c r="G50" s="71">
        <v>600</v>
      </c>
      <c r="H50" s="72">
        <v>70</v>
      </c>
      <c r="I50" s="448">
        <v>4</v>
      </c>
      <c r="J50" s="74">
        <f t="shared" si="4"/>
        <v>2.4</v>
      </c>
      <c r="K50" s="74">
        <f t="shared" si="5"/>
        <v>0.16800000000000001</v>
      </c>
      <c r="L50" s="61">
        <f t="shared" si="6"/>
        <v>374.78000000000003</v>
      </c>
      <c r="M50" s="436">
        <f t="shared" si="1"/>
        <v>5354</v>
      </c>
      <c r="N50" s="620">
        <v>5354</v>
      </c>
      <c r="O50" s="1133"/>
      <c r="P50" s="1133"/>
    </row>
    <row r="51" spans="1:21" ht="14.1" customHeight="1">
      <c r="A51" s="1216"/>
      <c r="B51" s="1224"/>
      <c r="C51" s="1254"/>
      <c r="D51" s="1324"/>
      <c r="E51" s="932" t="s">
        <v>482</v>
      </c>
      <c r="F51" s="70">
        <v>1000</v>
      </c>
      <c r="G51" s="71">
        <v>600</v>
      </c>
      <c r="H51" s="72">
        <v>80</v>
      </c>
      <c r="I51" s="448">
        <v>4</v>
      </c>
      <c r="J51" s="74">
        <f t="shared" si="4"/>
        <v>2.4</v>
      </c>
      <c r="K51" s="74">
        <f t="shared" si="5"/>
        <v>0.192</v>
      </c>
      <c r="L51" s="61">
        <f t="shared" si="6"/>
        <v>428.32</v>
      </c>
      <c r="M51" s="436">
        <f t="shared" si="1"/>
        <v>5354</v>
      </c>
      <c r="N51" s="620">
        <v>5354</v>
      </c>
      <c r="O51" s="1133"/>
      <c r="P51" s="1133"/>
      <c r="S51" s="49"/>
      <c r="T51" s="49"/>
    </row>
    <row r="52" spans="1:21" ht="14.1" customHeight="1">
      <c r="A52" s="1216"/>
      <c r="B52" s="1224"/>
      <c r="C52" s="1254"/>
      <c r="D52" s="1324"/>
      <c r="E52" s="932" t="s">
        <v>482</v>
      </c>
      <c r="F52" s="70">
        <v>1000</v>
      </c>
      <c r="G52" s="71">
        <v>600</v>
      </c>
      <c r="H52" s="72">
        <v>90</v>
      </c>
      <c r="I52" s="448">
        <v>4</v>
      </c>
      <c r="J52" s="74">
        <f t="shared" si="4"/>
        <v>2.4</v>
      </c>
      <c r="K52" s="74">
        <f t="shared" si="5"/>
        <v>0.216</v>
      </c>
      <c r="L52" s="61">
        <f t="shared" si="6"/>
        <v>481.86</v>
      </c>
      <c r="M52" s="436">
        <f t="shared" si="1"/>
        <v>5354</v>
      </c>
      <c r="N52" s="620">
        <v>5354</v>
      </c>
      <c r="O52" s="1133"/>
      <c r="P52" s="1133"/>
      <c r="S52" s="49"/>
      <c r="T52" s="49"/>
    </row>
    <row r="53" spans="1:21" ht="14.1" customHeight="1">
      <c r="A53" s="1216"/>
      <c r="B53" s="1224"/>
      <c r="C53" s="1254"/>
      <c r="D53" s="1324"/>
      <c r="E53" s="942" t="s">
        <v>481</v>
      </c>
      <c r="F53" s="943">
        <v>1000</v>
      </c>
      <c r="G53" s="944">
        <v>600</v>
      </c>
      <c r="H53" s="945">
        <v>100</v>
      </c>
      <c r="I53" s="861">
        <v>3</v>
      </c>
      <c r="J53" s="946">
        <f t="shared" si="4"/>
        <v>1.8</v>
      </c>
      <c r="K53" s="946">
        <f t="shared" si="5"/>
        <v>0.18</v>
      </c>
      <c r="L53" s="863">
        <f t="shared" si="6"/>
        <v>530.19999999999993</v>
      </c>
      <c r="M53" s="864">
        <f t="shared" si="1"/>
        <v>5302</v>
      </c>
      <c r="N53" s="864">
        <v>5302</v>
      </c>
      <c r="O53" s="1133"/>
      <c r="P53" s="1133"/>
    </row>
    <row r="54" spans="1:21" ht="14.1" customHeight="1">
      <c r="A54" s="1216"/>
      <c r="B54" s="1224"/>
      <c r="C54" s="1254"/>
      <c r="D54" s="1324"/>
      <c r="E54" s="932" t="s">
        <v>482</v>
      </c>
      <c r="F54" s="70">
        <v>1000</v>
      </c>
      <c r="G54" s="71">
        <v>600</v>
      </c>
      <c r="H54" s="72">
        <v>110</v>
      </c>
      <c r="I54" s="448">
        <v>3</v>
      </c>
      <c r="J54" s="74">
        <f t="shared" si="4"/>
        <v>1.8</v>
      </c>
      <c r="K54" s="74">
        <f t="shared" si="5"/>
        <v>0.19800000000000001</v>
      </c>
      <c r="L54" s="61">
        <f t="shared" si="6"/>
        <v>588.94000000000005</v>
      </c>
      <c r="M54" s="436">
        <f t="shared" si="1"/>
        <v>5354</v>
      </c>
      <c r="N54" s="620">
        <v>5354</v>
      </c>
      <c r="O54" s="1133"/>
      <c r="P54" s="1133"/>
    </row>
    <row r="55" spans="1:21" ht="14.1" customHeight="1">
      <c r="A55" s="1216"/>
      <c r="B55" s="1224"/>
      <c r="C55" s="1254"/>
      <c r="D55" s="1324"/>
      <c r="E55" s="932" t="s">
        <v>482</v>
      </c>
      <c r="F55" s="70">
        <v>1000</v>
      </c>
      <c r="G55" s="71">
        <v>600</v>
      </c>
      <c r="H55" s="72">
        <v>120</v>
      </c>
      <c r="I55" s="448">
        <v>3</v>
      </c>
      <c r="J55" s="74">
        <f t="shared" si="4"/>
        <v>1.8</v>
      </c>
      <c r="K55" s="74">
        <f t="shared" si="5"/>
        <v>0.216</v>
      </c>
      <c r="L55" s="61">
        <f t="shared" si="6"/>
        <v>642.48</v>
      </c>
      <c r="M55" s="436">
        <f t="shared" si="1"/>
        <v>5354</v>
      </c>
      <c r="N55" s="620">
        <v>5354</v>
      </c>
      <c r="O55" s="1133"/>
      <c r="P55" s="1133"/>
      <c r="T55" s="49"/>
      <c r="U55" s="49"/>
    </row>
    <row r="56" spans="1:21" ht="14.1" customHeight="1">
      <c r="A56" s="1216"/>
      <c r="B56" s="1224"/>
      <c r="C56" s="1254"/>
      <c r="D56" s="1324"/>
      <c r="E56" s="932" t="s">
        <v>482</v>
      </c>
      <c r="F56" s="70">
        <v>1000</v>
      </c>
      <c r="G56" s="71">
        <v>600</v>
      </c>
      <c r="H56" s="72">
        <v>130</v>
      </c>
      <c r="I56" s="448">
        <v>2</v>
      </c>
      <c r="J56" s="74">
        <f t="shared" si="4"/>
        <v>1.2</v>
      </c>
      <c r="K56" s="74">
        <f t="shared" si="5"/>
        <v>0.156</v>
      </c>
      <c r="L56" s="61">
        <f t="shared" si="6"/>
        <v>696.02</v>
      </c>
      <c r="M56" s="436">
        <f t="shared" si="1"/>
        <v>5354</v>
      </c>
      <c r="N56" s="620">
        <v>5354</v>
      </c>
      <c r="O56" s="1133"/>
      <c r="P56" s="1133"/>
    </row>
    <row r="57" spans="1:21" ht="14.1" customHeight="1">
      <c r="A57" s="1216"/>
      <c r="B57" s="1224"/>
      <c r="C57" s="1254"/>
      <c r="D57" s="1324"/>
      <c r="E57" s="932" t="s">
        <v>482</v>
      </c>
      <c r="F57" s="70">
        <v>1000</v>
      </c>
      <c r="G57" s="71">
        <v>600</v>
      </c>
      <c r="H57" s="72">
        <v>140</v>
      </c>
      <c r="I57" s="15">
        <v>2</v>
      </c>
      <c r="J57" s="74">
        <f t="shared" si="4"/>
        <v>1.2</v>
      </c>
      <c r="K57" s="74">
        <f t="shared" si="5"/>
        <v>0.16800000000000001</v>
      </c>
      <c r="L57" s="61">
        <f t="shared" si="6"/>
        <v>749.56000000000006</v>
      </c>
      <c r="M57" s="436">
        <f t="shared" si="1"/>
        <v>5354</v>
      </c>
      <c r="N57" s="620">
        <v>5354</v>
      </c>
      <c r="O57" s="1133"/>
      <c r="P57" s="1133"/>
    </row>
    <row r="58" spans="1:21" ht="14.1" customHeight="1">
      <c r="A58" s="1216"/>
      <c r="B58" s="1224"/>
      <c r="C58" s="1254"/>
      <c r="D58" s="1324"/>
      <c r="E58" s="942" t="s">
        <v>481</v>
      </c>
      <c r="F58" s="943">
        <v>1000</v>
      </c>
      <c r="G58" s="944">
        <v>600</v>
      </c>
      <c r="H58" s="945">
        <v>150</v>
      </c>
      <c r="I58" s="861">
        <v>2</v>
      </c>
      <c r="J58" s="946">
        <f t="shared" si="4"/>
        <v>1.2</v>
      </c>
      <c r="K58" s="946">
        <f t="shared" si="5"/>
        <v>0.18</v>
      </c>
      <c r="L58" s="863">
        <f t="shared" si="6"/>
        <v>795.3</v>
      </c>
      <c r="M58" s="864">
        <f t="shared" si="1"/>
        <v>5302</v>
      </c>
      <c r="N58" s="864">
        <v>5302</v>
      </c>
      <c r="O58" s="1133"/>
      <c r="P58" s="1133"/>
    </row>
    <row r="59" spans="1:21" ht="14.1" customHeight="1">
      <c r="A59" s="1216"/>
      <c r="B59" s="1224"/>
      <c r="C59" s="1254"/>
      <c r="D59" s="1324"/>
      <c r="E59" s="932" t="s">
        <v>482</v>
      </c>
      <c r="F59" s="70">
        <v>1000</v>
      </c>
      <c r="G59" s="71">
        <v>600</v>
      </c>
      <c r="H59" s="72">
        <v>160</v>
      </c>
      <c r="I59" s="15">
        <v>2</v>
      </c>
      <c r="J59" s="74">
        <f t="shared" si="4"/>
        <v>1.2</v>
      </c>
      <c r="K59" s="74">
        <f t="shared" si="5"/>
        <v>0.192</v>
      </c>
      <c r="L59" s="61">
        <f t="shared" si="6"/>
        <v>856.64</v>
      </c>
      <c r="M59" s="436">
        <f t="shared" si="1"/>
        <v>5354</v>
      </c>
      <c r="N59" s="620">
        <v>5354</v>
      </c>
      <c r="O59" s="1133"/>
      <c r="P59" s="1133"/>
    </row>
    <row r="60" spans="1:21" ht="14.1" customHeight="1">
      <c r="A60" s="1216"/>
      <c r="B60" s="1224"/>
      <c r="C60" s="1254"/>
      <c r="D60" s="1324"/>
      <c r="E60" s="932" t="s">
        <v>482</v>
      </c>
      <c r="F60" s="70">
        <v>1000</v>
      </c>
      <c r="G60" s="71">
        <v>600</v>
      </c>
      <c r="H60" s="72">
        <v>170</v>
      </c>
      <c r="I60" s="15">
        <v>2</v>
      </c>
      <c r="J60" s="74">
        <f t="shared" si="4"/>
        <v>1.2</v>
      </c>
      <c r="K60" s="74">
        <f t="shared" si="5"/>
        <v>0.20399999999999999</v>
      </c>
      <c r="L60" s="61">
        <f t="shared" si="6"/>
        <v>910.18000000000006</v>
      </c>
      <c r="M60" s="436">
        <f t="shared" si="1"/>
        <v>5354</v>
      </c>
      <c r="N60" s="620">
        <v>5354</v>
      </c>
      <c r="O60" s="1133"/>
      <c r="P60" s="1133"/>
    </row>
    <row r="61" spans="1:21" ht="14.1" customHeight="1">
      <c r="A61" s="1216"/>
      <c r="B61" s="1224"/>
      <c r="C61" s="1254"/>
      <c r="D61" s="1324"/>
      <c r="E61" s="932" t="s">
        <v>482</v>
      </c>
      <c r="F61" s="70">
        <v>1000</v>
      </c>
      <c r="G61" s="71">
        <v>600</v>
      </c>
      <c r="H61" s="72">
        <v>180</v>
      </c>
      <c r="I61" s="15">
        <v>2</v>
      </c>
      <c r="J61" s="74">
        <f t="shared" si="4"/>
        <v>1.2</v>
      </c>
      <c r="K61" s="74">
        <f t="shared" si="5"/>
        <v>0.216</v>
      </c>
      <c r="L61" s="61">
        <f t="shared" si="6"/>
        <v>963.72</v>
      </c>
      <c r="M61" s="436">
        <f t="shared" si="1"/>
        <v>5354</v>
      </c>
      <c r="N61" s="620">
        <v>5354</v>
      </c>
      <c r="O61" s="1133"/>
      <c r="P61" s="1133"/>
    </row>
    <row r="62" spans="1:21" ht="14.1" customHeight="1">
      <c r="A62" s="1216"/>
      <c r="B62" s="1224"/>
      <c r="C62" s="1254"/>
      <c r="D62" s="1324"/>
      <c r="E62" s="932" t="s">
        <v>482</v>
      </c>
      <c r="F62" s="70">
        <v>1000</v>
      </c>
      <c r="G62" s="71">
        <v>600</v>
      </c>
      <c r="H62" s="72">
        <v>190</v>
      </c>
      <c r="I62" s="15">
        <v>2</v>
      </c>
      <c r="J62" s="74">
        <f t="shared" si="4"/>
        <v>1.2</v>
      </c>
      <c r="K62" s="74">
        <f t="shared" si="5"/>
        <v>0.22800000000000001</v>
      </c>
      <c r="L62" s="61">
        <f t="shared" si="6"/>
        <v>1017.26</v>
      </c>
      <c r="M62" s="436">
        <f t="shared" si="1"/>
        <v>5354</v>
      </c>
      <c r="N62" s="620">
        <v>5354</v>
      </c>
      <c r="O62" s="1133"/>
      <c r="P62" s="1133"/>
    </row>
    <row r="63" spans="1:21" ht="14.1" customHeight="1">
      <c r="A63" s="1225"/>
      <c r="B63" s="1226"/>
      <c r="C63" s="1255"/>
      <c r="D63" s="1325"/>
      <c r="E63" s="933" t="s">
        <v>482</v>
      </c>
      <c r="F63" s="75">
        <v>1000</v>
      </c>
      <c r="G63" s="76">
        <v>600</v>
      </c>
      <c r="H63" s="77">
        <v>200</v>
      </c>
      <c r="I63" s="78">
        <v>2</v>
      </c>
      <c r="J63" s="79">
        <f t="shared" si="4"/>
        <v>1.2</v>
      </c>
      <c r="K63" s="79">
        <f t="shared" si="5"/>
        <v>0.24</v>
      </c>
      <c r="L63" s="67">
        <f t="shared" si="6"/>
        <v>1070.8</v>
      </c>
      <c r="M63" s="542">
        <f t="shared" si="1"/>
        <v>5354</v>
      </c>
      <c r="N63" s="621">
        <v>5354</v>
      </c>
      <c r="O63" s="1133"/>
      <c r="P63" s="1133"/>
    </row>
    <row r="64" spans="1:21" ht="12.75" customHeight="1"/>
    <row r="65" spans="1:14" ht="12.75" customHeight="1">
      <c r="A65" s="110"/>
      <c r="B65" s="110"/>
      <c r="C65" s="110"/>
      <c r="D65" s="110"/>
      <c r="F65" s="110"/>
      <c r="G65" s="110"/>
      <c r="H65" s="110"/>
      <c r="I65" s="110"/>
      <c r="J65" s="111"/>
      <c r="K65" s="111"/>
      <c r="L65" s="5"/>
      <c r="M65" s="5"/>
      <c r="N65" s="5"/>
    </row>
    <row r="66" spans="1:14" ht="12.75" customHeight="1">
      <c r="B66" s="252"/>
      <c r="C66" s="252"/>
      <c r="D66" s="252"/>
      <c r="F66" s="252"/>
      <c r="G66" s="252"/>
      <c r="H66" s="252"/>
      <c r="I66" s="252"/>
      <c r="J66" s="252"/>
      <c r="K66" s="252"/>
      <c r="L66" s="1257"/>
      <c r="M66" s="1257"/>
      <c r="N66" s="256"/>
    </row>
    <row r="67" spans="1:14" ht="12.75" customHeight="1">
      <c r="A67" s="253"/>
      <c r="B67" s="253"/>
      <c r="C67" s="253"/>
      <c r="D67" s="253"/>
      <c r="F67" s="253"/>
      <c r="G67" s="253"/>
      <c r="H67" s="253"/>
      <c r="I67" s="253"/>
      <c r="J67" s="253"/>
      <c r="K67" s="253"/>
      <c r="L67" s="1256"/>
      <c r="M67" s="1256"/>
      <c r="N67" s="256"/>
    </row>
    <row r="68" spans="1:14" ht="12.75" customHeight="1">
      <c r="A68" s="1266"/>
      <c r="B68" s="1266"/>
      <c r="C68" s="1266"/>
      <c r="D68" s="1266"/>
      <c r="E68" s="1266"/>
      <c r="F68" s="1266"/>
      <c r="G68" s="1266"/>
      <c r="H68" s="1266"/>
      <c r="I68" s="1266"/>
      <c r="J68" s="1266"/>
      <c r="K68" s="1266"/>
      <c r="L68" s="230"/>
      <c r="M68" s="231"/>
      <c r="N68" s="231"/>
    </row>
    <row r="69" spans="1:14" ht="12.75" customHeight="1">
      <c r="A69" s="1266"/>
      <c r="B69" s="1266"/>
      <c r="C69" s="1266"/>
      <c r="D69" s="1266"/>
      <c r="E69" s="1266"/>
      <c r="F69" s="1266"/>
      <c r="G69" s="1266"/>
      <c r="H69" s="1266"/>
      <c r="I69" s="1266"/>
      <c r="J69" s="1266"/>
      <c r="K69" s="1266"/>
      <c r="L69" s="230"/>
      <c r="M69" s="231"/>
      <c r="N69" s="231"/>
    </row>
    <row r="70" spans="1:14" ht="12.75" customHeight="1">
      <c r="A70" s="1252"/>
      <c r="B70" s="1252"/>
      <c r="C70" s="1252"/>
      <c r="D70" s="1252"/>
      <c r="E70" s="1252"/>
      <c r="F70" s="1252"/>
      <c r="G70" s="1252"/>
      <c r="H70" s="1252"/>
      <c r="I70" s="1252"/>
      <c r="J70" s="1252"/>
      <c r="K70" s="1252"/>
      <c r="L70" s="256"/>
      <c r="M70" s="17"/>
      <c r="N70" s="17"/>
    </row>
    <row r="71" spans="1:14">
      <c r="A71" s="1266"/>
      <c r="B71" s="1266"/>
      <c r="C71" s="1266"/>
      <c r="D71" s="1266"/>
      <c r="E71" s="1266"/>
      <c r="F71" s="1266"/>
      <c r="G71" s="1266"/>
      <c r="H71" s="1266"/>
      <c r="I71" s="1266"/>
      <c r="J71" s="1266"/>
      <c r="K71" s="1266"/>
      <c r="L71" s="256"/>
      <c r="M71" s="17"/>
      <c r="N71" s="17"/>
    </row>
    <row r="72" spans="1:14" ht="12.75" customHeight="1">
      <c r="A72" s="1266"/>
      <c r="B72" s="1266"/>
      <c r="C72" s="1266"/>
      <c r="D72" s="1266"/>
      <c r="E72" s="1266"/>
      <c r="F72" s="1266"/>
      <c r="G72" s="1266"/>
      <c r="H72" s="1266"/>
      <c r="I72" s="1266"/>
      <c r="J72" s="1266"/>
      <c r="K72" s="1266"/>
    </row>
  </sheetData>
  <mergeCells count="27">
    <mergeCell ref="A70:K70"/>
    <mergeCell ref="A71:K71"/>
    <mergeCell ref="A72:K72"/>
    <mergeCell ref="L66:M66"/>
    <mergeCell ref="L67:M67"/>
    <mergeCell ref="A69:K69"/>
    <mergeCell ref="A30:C46"/>
    <mergeCell ref="D30:D46"/>
    <mergeCell ref="A47:C63"/>
    <mergeCell ref="D47:D63"/>
    <mergeCell ref="A68:K68"/>
    <mergeCell ref="E7:E8"/>
    <mergeCell ref="A7:D8"/>
    <mergeCell ref="A29:M29"/>
    <mergeCell ref="A1:M1"/>
    <mergeCell ref="A2:M2"/>
    <mergeCell ref="A3:M3"/>
    <mergeCell ref="A4:M4"/>
    <mergeCell ref="F7:H7"/>
    <mergeCell ref="I7:I8"/>
    <mergeCell ref="J7:J8"/>
    <mergeCell ref="K7:K8"/>
    <mergeCell ref="L7:M7"/>
    <mergeCell ref="A9:M9"/>
    <mergeCell ref="A10:C11"/>
    <mergeCell ref="A12:C28"/>
    <mergeCell ref="D12:D28"/>
  </mergeCells>
  <printOptions horizontalCentered="1"/>
  <pageMargins left="0.39" right="0.34" top="0.18" bottom="0.19" header="0.17" footer="0.17"/>
  <pageSetup paperSize="9" scale="6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56"/>
  <sheetViews>
    <sheetView showGridLines="0" view="pageBreakPreview" zoomScale="80" zoomScaleNormal="70" zoomScaleSheetLayoutView="80" zoomScalePageLayoutView="75" workbookViewId="0">
      <selection activeCell="U66" sqref="U66"/>
    </sheetView>
  </sheetViews>
  <sheetFormatPr defaultRowHeight="12.75"/>
  <cols>
    <col min="1" max="1" width="7.7109375" style="252" customWidth="1"/>
    <col min="2" max="3" width="7.7109375" style="19" customWidth="1"/>
    <col min="4" max="4" width="38.7109375" style="19" customWidth="1"/>
    <col min="5" max="5" width="11.7109375" style="109" customWidth="1"/>
    <col min="6" max="8" width="8.7109375" style="19" customWidth="1"/>
    <col min="9" max="11" width="10.28515625" style="19" customWidth="1"/>
    <col min="12" max="13" width="10.7109375" style="49" customWidth="1"/>
    <col min="14" max="14" width="10.7109375" style="631" hidden="1" customWidth="1"/>
    <col min="15" max="15" width="9.140625" style="553"/>
    <col min="16" max="16384" width="9.140625" style="19"/>
  </cols>
  <sheetData>
    <row r="1" spans="1:16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625"/>
    </row>
    <row r="2" spans="1:16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625"/>
    </row>
    <row r="3" spans="1:16" ht="15" customHeight="1">
      <c r="A3" s="1297" t="s">
        <v>23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625"/>
    </row>
    <row r="4" spans="1:16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625"/>
    </row>
    <row r="5" spans="1:16" s="2" customFormat="1" ht="15" customHeight="1">
      <c r="A5" s="36"/>
      <c r="B5" s="22"/>
      <c r="C5" s="22"/>
      <c r="D5" s="22"/>
      <c r="E5" s="22"/>
      <c r="F5" s="22"/>
      <c r="G5" s="22"/>
      <c r="H5" s="22"/>
      <c r="I5" s="22"/>
      <c r="J5" s="22"/>
      <c r="K5" s="22"/>
      <c r="L5" s="149"/>
      <c r="M5" s="150"/>
      <c r="N5" s="626"/>
    </row>
    <row r="6" spans="1:16" ht="15" customHeight="1">
      <c r="A6" s="255"/>
      <c r="B6" s="254"/>
      <c r="C6" s="254"/>
      <c r="D6" s="254"/>
      <c r="E6" s="829"/>
      <c r="F6" s="254"/>
      <c r="G6" s="254"/>
      <c r="H6" s="254"/>
      <c r="I6" s="254"/>
      <c r="J6" s="254"/>
      <c r="K6" s="254"/>
      <c r="L6" s="145" t="s">
        <v>63</v>
      </c>
      <c r="M6" s="146">
        <v>0</v>
      </c>
      <c r="N6" s="627"/>
    </row>
    <row r="7" spans="1:16" s="102" customFormat="1" ht="14.25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308"/>
      <c r="H7" s="1309"/>
      <c r="I7" s="1300" t="s">
        <v>3</v>
      </c>
      <c r="J7" s="1300" t="s">
        <v>4</v>
      </c>
      <c r="K7" s="1300" t="s">
        <v>5</v>
      </c>
      <c r="L7" s="1298" t="s">
        <v>42</v>
      </c>
      <c r="M7" s="1311"/>
      <c r="N7" s="628"/>
    </row>
    <row r="8" spans="1:16" s="102" customFormat="1" ht="16.5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10"/>
      <c r="J8" s="1310"/>
      <c r="K8" s="1301"/>
      <c r="L8" s="106" t="s">
        <v>9</v>
      </c>
      <c r="M8" s="107" t="s">
        <v>10</v>
      </c>
      <c r="N8" s="629" t="s">
        <v>10</v>
      </c>
    </row>
    <row r="9" spans="1:16" ht="18" customHeight="1">
      <c r="A9" s="1205" t="s">
        <v>331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7"/>
      <c r="N9" s="625"/>
    </row>
    <row r="10" spans="1:16" ht="14.1" customHeight="1">
      <c r="A10" s="1287" t="s">
        <v>332</v>
      </c>
      <c r="B10" s="1288"/>
      <c r="C10" s="1289"/>
      <c r="D10" s="1303" t="s">
        <v>92</v>
      </c>
      <c r="E10" s="915" t="s">
        <v>482</v>
      </c>
      <c r="F10" s="951">
        <v>1000</v>
      </c>
      <c r="G10" s="492">
        <v>600</v>
      </c>
      <c r="H10" s="493">
        <v>60</v>
      </c>
      <c r="I10" s="442">
        <v>4</v>
      </c>
      <c r="J10" s="494">
        <f>F10*G10*I10/1000000</f>
        <v>2.4</v>
      </c>
      <c r="K10" s="494">
        <f>F10*G10*H10*I10/1000000000</f>
        <v>0.14399999999999999</v>
      </c>
      <c r="L10" s="459">
        <f>M10*K10/J10</f>
        <v>592.08000000000004</v>
      </c>
      <c r="M10" s="444">
        <f>N10*(100%-$M$6)</f>
        <v>9868</v>
      </c>
      <c r="N10" s="620">
        <v>9868</v>
      </c>
      <c r="P10" s="1133"/>
    </row>
    <row r="11" spans="1:16" ht="14.1" customHeight="1">
      <c r="A11" s="1290"/>
      <c r="B11" s="1291"/>
      <c r="C11" s="1292"/>
      <c r="D11" s="1302"/>
      <c r="E11" s="916" t="s">
        <v>482</v>
      </c>
      <c r="F11" s="952">
        <v>1000</v>
      </c>
      <c r="G11" s="495">
        <v>600</v>
      </c>
      <c r="H11" s="496">
        <v>70</v>
      </c>
      <c r="I11" s="448">
        <v>4</v>
      </c>
      <c r="J11" s="497">
        <f t="shared" ref="J11:J34" si="0">F11*G11*I11/1000000</f>
        <v>2.4</v>
      </c>
      <c r="K11" s="497">
        <f t="shared" ref="K11:K34" si="1">F11*G11*H11*I11/1000000000</f>
        <v>0.16800000000000001</v>
      </c>
      <c r="L11" s="447">
        <f>M11*K11/J11</f>
        <v>682.78000000000009</v>
      </c>
      <c r="M11" s="436">
        <f t="shared" ref="M11:M45" si="2">N11*(100%-$M$6)</f>
        <v>9754</v>
      </c>
      <c r="N11" s="620">
        <v>9754</v>
      </c>
      <c r="P11" s="1133"/>
    </row>
    <row r="12" spans="1:16" ht="14.1" customHeight="1">
      <c r="A12" s="1290"/>
      <c r="B12" s="1291"/>
      <c r="C12" s="1292"/>
      <c r="D12" s="1302"/>
      <c r="E12" s="916" t="s">
        <v>482</v>
      </c>
      <c r="F12" s="952">
        <v>1000</v>
      </c>
      <c r="G12" s="495">
        <v>600</v>
      </c>
      <c r="H12" s="496">
        <v>80</v>
      </c>
      <c r="I12" s="448">
        <v>3</v>
      </c>
      <c r="J12" s="497">
        <f t="shared" si="0"/>
        <v>1.8</v>
      </c>
      <c r="K12" s="497">
        <f t="shared" si="1"/>
        <v>0.14399999999999999</v>
      </c>
      <c r="L12" s="447">
        <f t="shared" ref="L12:L49" si="3">M12*K12/J12</f>
        <v>771.11999999999989</v>
      </c>
      <c r="M12" s="436">
        <f t="shared" si="2"/>
        <v>9639</v>
      </c>
      <c r="N12" s="620">
        <v>9639</v>
      </c>
      <c r="P12" s="1133"/>
    </row>
    <row r="13" spans="1:16" ht="14.1" customHeight="1">
      <c r="A13" s="1290"/>
      <c r="B13" s="1291"/>
      <c r="C13" s="1292"/>
      <c r="D13" s="1329" t="s">
        <v>93</v>
      </c>
      <c r="E13" s="916" t="s">
        <v>482</v>
      </c>
      <c r="F13" s="952">
        <v>1000</v>
      </c>
      <c r="G13" s="495">
        <v>600</v>
      </c>
      <c r="H13" s="496">
        <v>90</v>
      </c>
      <c r="I13" s="448">
        <v>3</v>
      </c>
      <c r="J13" s="497">
        <f t="shared" si="0"/>
        <v>1.8</v>
      </c>
      <c r="K13" s="497">
        <f t="shared" si="1"/>
        <v>0.16200000000000001</v>
      </c>
      <c r="L13" s="447">
        <f t="shared" si="3"/>
        <v>857.16000000000008</v>
      </c>
      <c r="M13" s="436">
        <f t="shared" si="2"/>
        <v>9524</v>
      </c>
      <c r="N13" s="620">
        <v>9524</v>
      </c>
      <c r="P13" s="1133"/>
    </row>
    <row r="14" spans="1:16" ht="14.1" customHeight="1">
      <c r="A14" s="1290"/>
      <c r="B14" s="1291"/>
      <c r="C14" s="1292"/>
      <c r="D14" s="1330"/>
      <c r="E14" s="954" t="s">
        <v>482</v>
      </c>
      <c r="F14" s="952">
        <v>1000</v>
      </c>
      <c r="G14" s="495">
        <v>600</v>
      </c>
      <c r="H14" s="496">
        <v>100</v>
      </c>
      <c r="I14" s="448">
        <v>2</v>
      </c>
      <c r="J14" s="497">
        <f t="shared" si="0"/>
        <v>1.2</v>
      </c>
      <c r="K14" s="497">
        <f t="shared" si="1"/>
        <v>0.12</v>
      </c>
      <c r="L14" s="447">
        <f t="shared" si="3"/>
        <v>941.00000000000011</v>
      </c>
      <c r="M14" s="436">
        <f t="shared" si="2"/>
        <v>9410</v>
      </c>
      <c r="N14" s="620">
        <v>9410</v>
      </c>
      <c r="P14" s="1133"/>
    </row>
    <row r="15" spans="1:16" ht="14.1" customHeight="1">
      <c r="A15" s="1290"/>
      <c r="B15" s="1291"/>
      <c r="C15" s="1292"/>
      <c r="D15" s="1302" t="s">
        <v>490</v>
      </c>
      <c r="E15" s="916" t="s">
        <v>482</v>
      </c>
      <c r="F15" s="952">
        <v>1000</v>
      </c>
      <c r="G15" s="495">
        <v>600</v>
      </c>
      <c r="H15" s="496">
        <v>110</v>
      </c>
      <c r="I15" s="448">
        <v>2</v>
      </c>
      <c r="J15" s="497">
        <f t="shared" si="0"/>
        <v>1.2</v>
      </c>
      <c r="K15" s="497">
        <f t="shared" si="1"/>
        <v>0.13200000000000001</v>
      </c>
      <c r="L15" s="447">
        <f>M15*K15/J15</f>
        <v>1022.34</v>
      </c>
      <c r="M15" s="436">
        <f t="shared" si="2"/>
        <v>9294</v>
      </c>
      <c r="N15" s="620">
        <v>9294</v>
      </c>
      <c r="P15" s="1133"/>
    </row>
    <row r="16" spans="1:16" ht="14.1" customHeight="1">
      <c r="A16" s="1290"/>
      <c r="B16" s="1291"/>
      <c r="C16" s="1292"/>
      <c r="D16" s="1302"/>
      <c r="E16" s="916" t="s">
        <v>482</v>
      </c>
      <c r="F16" s="952">
        <v>1000</v>
      </c>
      <c r="G16" s="495">
        <v>600</v>
      </c>
      <c r="H16" s="496">
        <v>120</v>
      </c>
      <c r="I16" s="448">
        <v>2</v>
      </c>
      <c r="J16" s="497">
        <f t="shared" si="0"/>
        <v>1.2</v>
      </c>
      <c r="K16" s="497">
        <f t="shared" si="1"/>
        <v>0.14399999999999999</v>
      </c>
      <c r="L16" s="447">
        <f>M16*K16/J16</f>
        <v>1108.56</v>
      </c>
      <c r="M16" s="436">
        <f t="shared" si="2"/>
        <v>9238</v>
      </c>
      <c r="N16" s="620">
        <v>9238</v>
      </c>
      <c r="P16" s="1133"/>
    </row>
    <row r="17" spans="1:16" ht="14.1" customHeight="1">
      <c r="A17" s="1293"/>
      <c r="B17" s="1294"/>
      <c r="C17" s="1295"/>
      <c r="D17" s="1331"/>
      <c r="E17" s="919" t="s">
        <v>482</v>
      </c>
      <c r="F17" s="953">
        <v>1000</v>
      </c>
      <c r="G17" s="498">
        <v>600</v>
      </c>
      <c r="H17" s="499">
        <v>130</v>
      </c>
      <c r="I17" s="500">
        <v>2</v>
      </c>
      <c r="J17" s="501">
        <f t="shared" si="0"/>
        <v>1.2</v>
      </c>
      <c r="K17" s="501">
        <f t="shared" si="1"/>
        <v>0.156</v>
      </c>
      <c r="L17" s="458">
        <f t="shared" si="3"/>
        <v>1193.4000000000001</v>
      </c>
      <c r="M17" s="542">
        <f t="shared" si="2"/>
        <v>9180</v>
      </c>
      <c r="N17" s="620">
        <v>9180</v>
      </c>
      <c r="P17" s="1133"/>
    </row>
    <row r="18" spans="1:16" ht="14.1" customHeight="1">
      <c r="A18" s="1277" t="s">
        <v>333</v>
      </c>
      <c r="B18" s="1278"/>
      <c r="C18" s="1278"/>
      <c r="D18" s="1323" t="s">
        <v>491</v>
      </c>
      <c r="E18" s="851" t="s">
        <v>482</v>
      </c>
      <c r="F18" s="118">
        <v>1000</v>
      </c>
      <c r="G18" s="666">
        <v>600</v>
      </c>
      <c r="H18" s="667">
        <v>40</v>
      </c>
      <c r="I18" s="442">
        <v>6</v>
      </c>
      <c r="J18" s="668">
        <f t="shared" si="0"/>
        <v>3.6</v>
      </c>
      <c r="K18" s="668">
        <f t="shared" si="1"/>
        <v>0.14399999999999999</v>
      </c>
      <c r="L18" s="80">
        <f t="shared" si="3"/>
        <v>247.63999999999996</v>
      </c>
      <c r="M18" s="444">
        <f t="shared" si="2"/>
        <v>6191</v>
      </c>
      <c r="N18" s="618">
        <v>6191</v>
      </c>
      <c r="P18" s="1133"/>
    </row>
    <row r="19" spans="1:16" ht="14.1" customHeight="1">
      <c r="A19" s="1280"/>
      <c r="B19" s="1281"/>
      <c r="C19" s="1281"/>
      <c r="D19" s="1327"/>
      <c r="E19" s="957" t="s">
        <v>482</v>
      </c>
      <c r="F19" s="83">
        <v>1000</v>
      </c>
      <c r="G19" s="71">
        <v>600</v>
      </c>
      <c r="H19" s="72">
        <v>50</v>
      </c>
      <c r="I19" s="15">
        <v>4</v>
      </c>
      <c r="J19" s="74">
        <f t="shared" si="0"/>
        <v>2.4</v>
      </c>
      <c r="K19" s="74">
        <f t="shared" si="1"/>
        <v>0.12</v>
      </c>
      <c r="L19" s="61">
        <f t="shared" si="3"/>
        <v>309.55</v>
      </c>
      <c r="M19" s="436">
        <f t="shared" si="2"/>
        <v>6191</v>
      </c>
      <c r="N19" s="620">
        <v>6191</v>
      </c>
      <c r="P19" s="1133"/>
    </row>
    <row r="20" spans="1:16" ht="14.1" customHeight="1">
      <c r="A20" s="1280"/>
      <c r="B20" s="1281"/>
      <c r="C20" s="1281"/>
      <c r="D20" s="1327"/>
      <c r="E20" s="957" t="s">
        <v>482</v>
      </c>
      <c r="F20" s="83">
        <v>1000</v>
      </c>
      <c r="G20" s="71">
        <v>600</v>
      </c>
      <c r="H20" s="72">
        <v>60</v>
      </c>
      <c r="I20" s="15">
        <v>4</v>
      </c>
      <c r="J20" s="74">
        <f t="shared" si="0"/>
        <v>2.4</v>
      </c>
      <c r="K20" s="74">
        <f t="shared" si="1"/>
        <v>0.14399999999999999</v>
      </c>
      <c r="L20" s="61">
        <f t="shared" si="3"/>
        <v>371.46</v>
      </c>
      <c r="M20" s="436">
        <f t="shared" si="2"/>
        <v>6191</v>
      </c>
      <c r="N20" s="620">
        <v>6191</v>
      </c>
      <c r="P20" s="1133"/>
    </row>
    <row r="21" spans="1:16" ht="14.1" customHeight="1">
      <c r="A21" s="1280"/>
      <c r="B21" s="1281"/>
      <c r="C21" s="1281"/>
      <c r="D21" s="1327"/>
      <c r="E21" s="957" t="s">
        <v>482</v>
      </c>
      <c r="F21" s="83">
        <v>1000</v>
      </c>
      <c r="G21" s="71">
        <v>600</v>
      </c>
      <c r="H21" s="72">
        <v>70</v>
      </c>
      <c r="I21" s="15">
        <v>4</v>
      </c>
      <c r="J21" s="74">
        <f t="shared" si="0"/>
        <v>2.4</v>
      </c>
      <c r="K21" s="74">
        <f t="shared" si="1"/>
        <v>0.16800000000000001</v>
      </c>
      <c r="L21" s="61">
        <f t="shared" si="3"/>
        <v>433.37</v>
      </c>
      <c r="M21" s="436">
        <f t="shared" si="2"/>
        <v>6191</v>
      </c>
      <c r="N21" s="620">
        <v>6191</v>
      </c>
      <c r="P21" s="1133"/>
    </row>
    <row r="22" spans="1:16" ht="14.1" customHeight="1">
      <c r="A22" s="1280"/>
      <c r="B22" s="1281"/>
      <c r="C22" s="1281"/>
      <c r="D22" s="1327"/>
      <c r="E22" s="957" t="s">
        <v>482</v>
      </c>
      <c r="F22" s="83">
        <v>1000</v>
      </c>
      <c r="G22" s="71">
        <v>600</v>
      </c>
      <c r="H22" s="72">
        <v>80</v>
      </c>
      <c r="I22" s="15">
        <v>2</v>
      </c>
      <c r="J22" s="74">
        <f t="shared" si="0"/>
        <v>1.2</v>
      </c>
      <c r="K22" s="74">
        <f t="shared" si="1"/>
        <v>9.6000000000000002E-2</v>
      </c>
      <c r="L22" s="61">
        <f t="shared" si="3"/>
        <v>495.28000000000003</v>
      </c>
      <c r="M22" s="436">
        <f t="shared" si="2"/>
        <v>6191</v>
      </c>
      <c r="N22" s="620">
        <v>6191</v>
      </c>
      <c r="P22" s="1133"/>
    </row>
    <row r="23" spans="1:16" ht="14.1" customHeight="1">
      <c r="A23" s="1280"/>
      <c r="B23" s="1281"/>
      <c r="C23" s="1281"/>
      <c r="D23" s="1327"/>
      <c r="E23" s="957" t="s">
        <v>482</v>
      </c>
      <c r="F23" s="83">
        <v>1000</v>
      </c>
      <c r="G23" s="71">
        <v>600</v>
      </c>
      <c r="H23" s="72">
        <v>90</v>
      </c>
      <c r="I23" s="15">
        <v>2</v>
      </c>
      <c r="J23" s="74">
        <f t="shared" si="0"/>
        <v>1.2</v>
      </c>
      <c r="K23" s="74">
        <f t="shared" si="1"/>
        <v>0.108</v>
      </c>
      <c r="L23" s="61">
        <f t="shared" si="3"/>
        <v>557.19000000000005</v>
      </c>
      <c r="M23" s="436">
        <f t="shared" si="2"/>
        <v>6191</v>
      </c>
      <c r="N23" s="620">
        <v>6191</v>
      </c>
      <c r="P23" s="1133"/>
    </row>
    <row r="24" spans="1:16" ht="14.1" customHeight="1">
      <c r="A24" s="1280"/>
      <c r="B24" s="1281"/>
      <c r="C24" s="1281"/>
      <c r="D24" s="1327"/>
      <c r="E24" s="957" t="s">
        <v>482</v>
      </c>
      <c r="F24" s="83">
        <v>1000</v>
      </c>
      <c r="G24" s="71">
        <v>600</v>
      </c>
      <c r="H24" s="72">
        <v>100</v>
      </c>
      <c r="I24" s="15">
        <v>2</v>
      </c>
      <c r="J24" s="74">
        <f t="shared" si="0"/>
        <v>1.2</v>
      </c>
      <c r="K24" s="74">
        <f t="shared" si="1"/>
        <v>0.12</v>
      </c>
      <c r="L24" s="61">
        <f t="shared" si="3"/>
        <v>619.1</v>
      </c>
      <c r="M24" s="436">
        <f t="shared" si="2"/>
        <v>6191</v>
      </c>
      <c r="N24" s="620">
        <v>6191</v>
      </c>
      <c r="P24" s="1133"/>
    </row>
    <row r="25" spans="1:16" ht="14.1" customHeight="1">
      <c r="A25" s="1280"/>
      <c r="B25" s="1281"/>
      <c r="C25" s="1281"/>
      <c r="D25" s="1327"/>
      <c r="E25" s="957" t="s">
        <v>482</v>
      </c>
      <c r="F25" s="83">
        <v>1000</v>
      </c>
      <c r="G25" s="71">
        <v>600</v>
      </c>
      <c r="H25" s="72">
        <v>110</v>
      </c>
      <c r="I25" s="15">
        <v>2</v>
      </c>
      <c r="J25" s="74">
        <f t="shared" si="0"/>
        <v>1.2</v>
      </c>
      <c r="K25" s="74">
        <f t="shared" si="1"/>
        <v>0.13200000000000001</v>
      </c>
      <c r="L25" s="61">
        <f t="shared" si="3"/>
        <v>681.01</v>
      </c>
      <c r="M25" s="436">
        <f t="shared" si="2"/>
        <v>6191</v>
      </c>
      <c r="N25" s="620">
        <v>6191</v>
      </c>
      <c r="P25" s="1133"/>
    </row>
    <row r="26" spans="1:16" ht="14.1" customHeight="1">
      <c r="A26" s="1280"/>
      <c r="B26" s="1281"/>
      <c r="C26" s="1281"/>
      <c r="D26" s="1327"/>
      <c r="E26" s="957" t="s">
        <v>482</v>
      </c>
      <c r="F26" s="83">
        <v>1000</v>
      </c>
      <c r="G26" s="71">
        <v>600</v>
      </c>
      <c r="H26" s="72">
        <v>120</v>
      </c>
      <c r="I26" s="15">
        <v>2</v>
      </c>
      <c r="J26" s="74">
        <f t="shared" si="0"/>
        <v>1.2</v>
      </c>
      <c r="K26" s="74">
        <f t="shared" si="1"/>
        <v>0.14399999999999999</v>
      </c>
      <c r="L26" s="61">
        <f t="shared" si="3"/>
        <v>742.92</v>
      </c>
      <c r="M26" s="436">
        <f t="shared" si="2"/>
        <v>6191</v>
      </c>
      <c r="N26" s="620">
        <v>6191</v>
      </c>
      <c r="P26" s="1133"/>
    </row>
    <row r="27" spans="1:16" ht="14.1" customHeight="1">
      <c r="A27" s="1280"/>
      <c r="B27" s="1281"/>
      <c r="C27" s="1281"/>
      <c r="D27" s="1327"/>
      <c r="E27" s="957" t="s">
        <v>482</v>
      </c>
      <c r="F27" s="83">
        <v>1000</v>
      </c>
      <c r="G27" s="71">
        <v>600</v>
      </c>
      <c r="H27" s="72">
        <v>130</v>
      </c>
      <c r="I27" s="15">
        <v>2</v>
      </c>
      <c r="J27" s="74">
        <f t="shared" si="0"/>
        <v>1.2</v>
      </c>
      <c r="K27" s="74">
        <f t="shared" si="1"/>
        <v>0.156</v>
      </c>
      <c r="L27" s="61">
        <f t="shared" si="3"/>
        <v>804.83</v>
      </c>
      <c r="M27" s="436">
        <f t="shared" si="2"/>
        <v>6191</v>
      </c>
      <c r="N27" s="620">
        <v>6191</v>
      </c>
      <c r="P27" s="1133"/>
    </row>
    <row r="28" spans="1:16" ht="14.1" customHeight="1">
      <c r="A28" s="1280"/>
      <c r="B28" s="1281"/>
      <c r="C28" s="1281"/>
      <c r="D28" s="1327"/>
      <c r="E28" s="957" t="s">
        <v>482</v>
      </c>
      <c r="F28" s="83">
        <v>1000</v>
      </c>
      <c r="G28" s="71">
        <v>600</v>
      </c>
      <c r="H28" s="72">
        <v>140</v>
      </c>
      <c r="I28" s="15">
        <v>2</v>
      </c>
      <c r="J28" s="74">
        <f t="shared" si="0"/>
        <v>1.2</v>
      </c>
      <c r="K28" s="74">
        <f t="shared" si="1"/>
        <v>0.16800000000000001</v>
      </c>
      <c r="L28" s="61">
        <f t="shared" si="3"/>
        <v>866.74</v>
      </c>
      <c r="M28" s="436">
        <f t="shared" si="2"/>
        <v>6191</v>
      </c>
      <c r="N28" s="620">
        <v>6191</v>
      </c>
      <c r="P28" s="1133"/>
    </row>
    <row r="29" spans="1:16" ht="14.1" customHeight="1">
      <c r="A29" s="1280"/>
      <c r="B29" s="1281"/>
      <c r="C29" s="1281"/>
      <c r="D29" s="1327"/>
      <c r="E29" s="957" t="s">
        <v>482</v>
      </c>
      <c r="F29" s="83">
        <v>1000</v>
      </c>
      <c r="G29" s="71">
        <v>600</v>
      </c>
      <c r="H29" s="72">
        <v>150</v>
      </c>
      <c r="I29" s="15">
        <v>2</v>
      </c>
      <c r="J29" s="74">
        <f t="shared" si="0"/>
        <v>1.2</v>
      </c>
      <c r="K29" s="74">
        <f t="shared" si="1"/>
        <v>0.18</v>
      </c>
      <c r="L29" s="61">
        <f t="shared" si="3"/>
        <v>928.65</v>
      </c>
      <c r="M29" s="436">
        <f t="shared" si="2"/>
        <v>6191</v>
      </c>
      <c r="N29" s="620">
        <v>6191</v>
      </c>
      <c r="P29" s="1133"/>
    </row>
    <row r="30" spans="1:16" ht="14.1" customHeight="1">
      <c r="A30" s="1280"/>
      <c r="B30" s="1281"/>
      <c r="C30" s="1281"/>
      <c r="D30" s="1327"/>
      <c r="E30" s="957" t="s">
        <v>482</v>
      </c>
      <c r="F30" s="83">
        <v>1000</v>
      </c>
      <c r="G30" s="71">
        <v>600</v>
      </c>
      <c r="H30" s="72">
        <v>160</v>
      </c>
      <c r="I30" s="15">
        <v>1</v>
      </c>
      <c r="J30" s="74">
        <f t="shared" si="0"/>
        <v>0.6</v>
      </c>
      <c r="K30" s="74">
        <f t="shared" si="1"/>
        <v>9.6000000000000002E-2</v>
      </c>
      <c r="L30" s="61">
        <f t="shared" si="3"/>
        <v>990.56000000000006</v>
      </c>
      <c r="M30" s="436">
        <f t="shared" si="2"/>
        <v>6191</v>
      </c>
      <c r="N30" s="620">
        <v>6191</v>
      </c>
      <c r="P30" s="1133"/>
    </row>
    <row r="31" spans="1:16" ht="14.1" customHeight="1">
      <c r="A31" s="1280"/>
      <c r="B31" s="1281"/>
      <c r="C31" s="1281"/>
      <c r="D31" s="1327"/>
      <c r="E31" s="957" t="s">
        <v>482</v>
      </c>
      <c r="F31" s="83">
        <v>1000</v>
      </c>
      <c r="G31" s="71">
        <v>600</v>
      </c>
      <c r="H31" s="72">
        <v>170</v>
      </c>
      <c r="I31" s="15">
        <v>1</v>
      </c>
      <c r="J31" s="74">
        <f t="shared" si="0"/>
        <v>0.6</v>
      </c>
      <c r="K31" s="74">
        <f t="shared" si="1"/>
        <v>0.10199999999999999</v>
      </c>
      <c r="L31" s="61">
        <f t="shared" si="3"/>
        <v>1052.47</v>
      </c>
      <c r="M31" s="436">
        <f t="shared" si="2"/>
        <v>6191</v>
      </c>
      <c r="N31" s="620">
        <v>6191</v>
      </c>
      <c r="P31" s="1133"/>
    </row>
    <row r="32" spans="1:16" ht="14.1" customHeight="1">
      <c r="A32" s="1280"/>
      <c r="B32" s="1281"/>
      <c r="C32" s="1281"/>
      <c r="D32" s="1327"/>
      <c r="E32" s="957" t="s">
        <v>482</v>
      </c>
      <c r="F32" s="83">
        <v>1000</v>
      </c>
      <c r="G32" s="71">
        <v>600</v>
      </c>
      <c r="H32" s="72">
        <v>180</v>
      </c>
      <c r="I32" s="15">
        <v>1</v>
      </c>
      <c r="J32" s="74">
        <f t="shared" si="0"/>
        <v>0.6</v>
      </c>
      <c r="K32" s="74">
        <f t="shared" si="1"/>
        <v>0.108</v>
      </c>
      <c r="L32" s="61">
        <f t="shared" si="3"/>
        <v>1114.3800000000001</v>
      </c>
      <c r="M32" s="436">
        <f t="shared" si="2"/>
        <v>6191</v>
      </c>
      <c r="N32" s="620">
        <v>6191</v>
      </c>
      <c r="P32" s="1133"/>
    </row>
    <row r="33" spans="1:16" ht="14.1" customHeight="1">
      <c r="A33" s="1280"/>
      <c r="B33" s="1281"/>
      <c r="C33" s="1281"/>
      <c r="D33" s="1327"/>
      <c r="E33" s="957" t="s">
        <v>482</v>
      </c>
      <c r="F33" s="83">
        <v>1000</v>
      </c>
      <c r="G33" s="71">
        <v>600</v>
      </c>
      <c r="H33" s="72">
        <v>190</v>
      </c>
      <c r="I33" s="15">
        <v>1</v>
      </c>
      <c r="J33" s="74">
        <f t="shared" si="0"/>
        <v>0.6</v>
      </c>
      <c r="K33" s="74">
        <f t="shared" si="1"/>
        <v>0.114</v>
      </c>
      <c r="L33" s="61">
        <f t="shared" si="3"/>
        <v>1176.29</v>
      </c>
      <c r="M33" s="436">
        <f t="shared" si="2"/>
        <v>6191</v>
      </c>
      <c r="N33" s="620">
        <v>6191</v>
      </c>
      <c r="P33" s="1133"/>
    </row>
    <row r="34" spans="1:16" ht="14.1" customHeight="1">
      <c r="A34" s="1283"/>
      <c r="B34" s="1284"/>
      <c r="C34" s="1284"/>
      <c r="D34" s="1328"/>
      <c r="E34" s="958" t="s">
        <v>482</v>
      </c>
      <c r="F34" s="120">
        <v>1000</v>
      </c>
      <c r="G34" s="76">
        <v>600</v>
      </c>
      <c r="H34" s="77">
        <v>200</v>
      </c>
      <c r="I34" s="78">
        <v>1</v>
      </c>
      <c r="J34" s="79">
        <f t="shared" si="0"/>
        <v>0.6</v>
      </c>
      <c r="K34" s="79">
        <f t="shared" si="1"/>
        <v>0.12</v>
      </c>
      <c r="L34" s="67">
        <f t="shared" si="3"/>
        <v>1238.2</v>
      </c>
      <c r="M34" s="542">
        <f t="shared" si="2"/>
        <v>6191</v>
      </c>
      <c r="N34" s="621">
        <v>6191</v>
      </c>
      <c r="P34" s="1133"/>
    </row>
    <row r="35" spans="1:16" ht="14.1" customHeight="1">
      <c r="A35" s="1287" t="s">
        <v>38</v>
      </c>
      <c r="B35" s="1268"/>
      <c r="C35" s="1268"/>
      <c r="D35" s="1227" t="s">
        <v>334</v>
      </c>
      <c r="E35" s="851" t="s">
        <v>482</v>
      </c>
      <c r="F35" s="108">
        <v>1200</v>
      </c>
      <c r="G35" s="51">
        <v>200</v>
      </c>
      <c r="H35" s="52">
        <v>50</v>
      </c>
      <c r="I35" s="53">
        <v>12</v>
      </c>
      <c r="J35" s="247">
        <f>F35*G35*I35/1000000</f>
        <v>2.88</v>
      </c>
      <c r="K35" s="247">
        <f>F35*G35*H35*I35/1000000000</f>
        <v>0.14399999999999999</v>
      </c>
      <c r="L35" s="47">
        <f t="shared" si="3"/>
        <v>414.40000000000003</v>
      </c>
      <c r="M35" s="444">
        <f t="shared" si="2"/>
        <v>8288</v>
      </c>
      <c r="N35" s="620">
        <v>8288</v>
      </c>
      <c r="P35" s="1133"/>
    </row>
    <row r="36" spans="1:16" ht="14.1" customHeight="1">
      <c r="A36" s="1290"/>
      <c r="B36" s="1271"/>
      <c r="C36" s="1271"/>
      <c r="D36" s="1228"/>
      <c r="E36" s="852" t="s">
        <v>482</v>
      </c>
      <c r="F36" s="121">
        <v>1200</v>
      </c>
      <c r="G36" s="57">
        <v>200</v>
      </c>
      <c r="H36" s="119">
        <v>60</v>
      </c>
      <c r="I36" s="59">
        <v>10</v>
      </c>
      <c r="J36" s="74">
        <f t="shared" ref="J36:J50" si="4">F36*G36*I36/1000000</f>
        <v>2.4</v>
      </c>
      <c r="K36" s="74">
        <f t="shared" ref="K36:K50" si="5">F36*G36*H36*I36/1000000000</f>
        <v>0.14399999999999999</v>
      </c>
      <c r="L36" s="82">
        <f t="shared" si="3"/>
        <v>497.28000000000003</v>
      </c>
      <c r="M36" s="430">
        <f t="shared" si="2"/>
        <v>8288</v>
      </c>
      <c r="N36" s="620">
        <v>8288</v>
      </c>
      <c r="P36" s="1133"/>
    </row>
    <row r="37" spans="1:16" ht="14.1" customHeight="1">
      <c r="A37" s="1290"/>
      <c r="B37" s="1271"/>
      <c r="C37" s="1271"/>
      <c r="D37" s="258" t="s">
        <v>54</v>
      </c>
      <c r="E37" s="852" t="s">
        <v>482</v>
      </c>
      <c r="F37" s="121">
        <v>1200</v>
      </c>
      <c r="G37" s="57">
        <v>200</v>
      </c>
      <c r="H37" s="119">
        <v>70</v>
      </c>
      <c r="I37" s="59">
        <v>8</v>
      </c>
      <c r="J37" s="74">
        <f t="shared" si="4"/>
        <v>1.92</v>
      </c>
      <c r="K37" s="74">
        <f t="shared" si="5"/>
        <v>0.13439999999999999</v>
      </c>
      <c r="L37" s="82">
        <f t="shared" si="3"/>
        <v>580.16</v>
      </c>
      <c r="M37" s="430">
        <f t="shared" si="2"/>
        <v>8288</v>
      </c>
      <c r="N37" s="620">
        <v>8288</v>
      </c>
      <c r="P37" s="1133"/>
    </row>
    <row r="38" spans="1:16" ht="14.1" customHeight="1">
      <c r="A38" s="1290"/>
      <c r="B38" s="1271"/>
      <c r="C38" s="1271"/>
      <c r="D38" s="258"/>
      <c r="E38" s="852" t="s">
        <v>482</v>
      </c>
      <c r="F38" s="121">
        <v>1200</v>
      </c>
      <c r="G38" s="57">
        <v>200</v>
      </c>
      <c r="H38" s="119">
        <v>80</v>
      </c>
      <c r="I38" s="59">
        <v>8</v>
      </c>
      <c r="J38" s="74">
        <f t="shared" si="4"/>
        <v>1.92</v>
      </c>
      <c r="K38" s="74">
        <f t="shared" si="5"/>
        <v>0.15359999999999999</v>
      </c>
      <c r="L38" s="82">
        <f t="shared" si="3"/>
        <v>663.04</v>
      </c>
      <c r="M38" s="430">
        <f t="shared" si="2"/>
        <v>8288</v>
      </c>
      <c r="N38" s="620">
        <v>8288</v>
      </c>
      <c r="P38" s="1133"/>
    </row>
    <row r="39" spans="1:16" ht="14.1" customHeight="1">
      <c r="A39" s="1290"/>
      <c r="B39" s="1271"/>
      <c r="C39" s="1271"/>
      <c r="D39" s="258"/>
      <c r="E39" s="852" t="s">
        <v>482</v>
      </c>
      <c r="F39" s="121">
        <v>1200</v>
      </c>
      <c r="G39" s="57">
        <v>200</v>
      </c>
      <c r="H39" s="119">
        <v>90</v>
      </c>
      <c r="I39" s="59">
        <v>6</v>
      </c>
      <c r="J39" s="74">
        <f t="shared" si="4"/>
        <v>1.44</v>
      </c>
      <c r="K39" s="74">
        <f t="shared" si="5"/>
        <v>0.12959999999999999</v>
      </c>
      <c r="L39" s="82">
        <f t="shared" si="3"/>
        <v>745.92000000000007</v>
      </c>
      <c r="M39" s="430">
        <f t="shared" si="2"/>
        <v>8288</v>
      </c>
      <c r="N39" s="620">
        <v>8288</v>
      </c>
      <c r="P39" s="1133"/>
    </row>
    <row r="40" spans="1:16" ht="14.1" customHeight="1">
      <c r="A40" s="1273"/>
      <c r="B40" s="1271"/>
      <c r="C40" s="1271"/>
      <c r="D40" s="258"/>
      <c r="E40" s="852" t="s">
        <v>482</v>
      </c>
      <c r="F40" s="121">
        <v>1200</v>
      </c>
      <c r="G40" s="57">
        <v>200</v>
      </c>
      <c r="H40" s="119">
        <v>100</v>
      </c>
      <c r="I40" s="15">
        <v>6</v>
      </c>
      <c r="J40" s="74">
        <f t="shared" si="4"/>
        <v>1.44</v>
      </c>
      <c r="K40" s="74">
        <f t="shared" si="5"/>
        <v>0.14399999999999999</v>
      </c>
      <c r="L40" s="82">
        <f t="shared" si="3"/>
        <v>828.80000000000007</v>
      </c>
      <c r="M40" s="430">
        <f t="shared" si="2"/>
        <v>8288</v>
      </c>
      <c r="N40" s="620">
        <v>8288</v>
      </c>
      <c r="P40" s="1133"/>
    </row>
    <row r="41" spans="1:16" ht="14.1" customHeight="1">
      <c r="A41" s="1273"/>
      <c r="B41" s="1271"/>
      <c r="C41" s="1271"/>
      <c r="D41" s="258"/>
      <c r="E41" s="852" t="s">
        <v>482</v>
      </c>
      <c r="F41" s="121">
        <v>1200</v>
      </c>
      <c r="G41" s="57">
        <v>200</v>
      </c>
      <c r="H41" s="119">
        <v>110</v>
      </c>
      <c r="I41" s="73">
        <v>4</v>
      </c>
      <c r="J41" s="74">
        <f t="shared" si="4"/>
        <v>0.96</v>
      </c>
      <c r="K41" s="74">
        <f t="shared" si="5"/>
        <v>0.1056</v>
      </c>
      <c r="L41" s="82">
        <f t="shared" si="3"/>
        <v>911.68000000000006</v>
      </c>
      <c r="M41" s="430">
        <f t="shared" si="2"/>
        <v>8288</v>
      </c>
      <c r="N41" s="620">
        <v>8288</v>
      </c>
      <c r="P41" s="1133"/>
    </row>
    <row r="42" spans="1:16" ht="14.1" customHeight="1">
      <c r="A42" s="1273"/>
      <c r="B42" s="1271"/>
      <c r="C42" s="1271"/>
      <c r="D42" s="258"/>
      <c r="E42" s="852" t="s">
        <v>482</v>
      </c>
      <c r="F42" s="121">
        <v>1200</v>
      </c>
      <c r="G42" s="57">
        <v>200</v>
      </c>
      <c r="H42" s="119">
        <v>120</v>
      </c>
      <c r="I42" s="73">
        <v>4</v>
      </c>
      <c r="J42" s="74">
        <f t="shared" si="4"/>
        <v>0.96</v>
      </c>
      <c r="K42" s="74">
        <f t="shared" si="5"/>
        <v>0.1152</v>
      </c>
      <c r="L42" s="82">
        <f t="shared" si="3"/>
        <v>994.56000000000006</v>
      </c>
      <c r="M42" s="430">
        <f t="shared" si="2"/>
        <v>8288</v>
      </c>
      <c r="N42" s="620">
        <v>8288</v>
      </c>
      <c r="P42" s="1133"/>
    </row>
    <row r="43" spans="1:16" ht="14.1" customHeight="1">
      <c r="A43" s="1273"/>
      <c r="B43" s="1271"/>
      <c r="C43" s="1271"/>
      <c r="D43" s="258"/>
      <c r="E43" s="852" t="s">
        <v>482</v>
      </c>
      <c r="F43" s="121">
        <v>1200</v>
      </c>
      <c r="G43" s="57">
        <v>200</v>
      </c>
      <c r="H43" s="119">
        <v>130</v>
      </c>
      <c r="I43" s="73">
        <v>4</v>
      </c>
      <c r="J43" s="74">
        <f t="shared" si="4"/>
        <v>0.96</v>
      </c>
      <c r="K43" s="74">
        <f t="shared" si="5"/>
        <v>0.12479999999999999</v>
      </c>
      <c r="L43" s="82">
        <f t="shared" si="3"/>
        <v>1077.44</v>
      </c>
      <c r="M43" s="430">
        <f t="shared" si="2"/>
        <v>8288</v>
      </c>
      <c r="N43" s="620">
        <v>8288</v>
      </c>
      <c r="P43" s="1133"/>
    </row>
    <row r="44" spans="1:16" ht="14.1" customHeight="1">
      <c r="A44" s="1273"/>
      <c r="B44" s="1271"/>
      <c r="C44" s="1271"/>
      <c r="D44" s="258"/>
      <c r="E44" s="852" t="s">
        <v>482</v>
      </c>
      <c r="F44" s="121">
        <v>1200</v>
      </c>
      <c r="G44" s="57">
        <v>200</v>
      </c>
      <c r="H44" s="119">
        <v>140</v>
      </c>
      <c r="I44" s="73">
        <v>4</v>
      </c>
      <c r="J44" s="74">
        <f t="shared" si="4"/>
        <v>0.96</v>
      </c>
      <c r="K44" s="74">
        <f t="shared" si="5"/>
        <v>0.13439999999999999</v>
      </c>
      <c r="L44" s="82">
        <f t="shared" si="3"/>
        <v>1160.32</v>
      </c>
      <c r="M44" s="430">
        <f t="shared" si="2"/>
        <v>8288</v>
      </c>
      <c r="N44" s="620">
        <v>8288</v>
      </c>
      <c r="P44" s="1133"/>
    </row>
    <row r="45" spans="1:16" ht="14.1" customHeight="1">
      <c r="A45" s="1273"/>
      <c r="B45" s="1271"/>
      <c r="C45" s="1271"/>
      <c r="D45" s="258"/>
      <c r="E45" s="852" t="s">
        <v>482</v>
      </c>
      <c r="F45" s="121">
        <v>1200</v>
      </c>
      <c r="G45" s="57">
        <v>200</v>
      </c>
      <c r="H45" s="119">
        <v>150</v>
      </c>
      <c r="I45" s="73">
        <v>4</v>
      </c>
      <c r="J45" s="74">
        <f t="shared" si="4"/>
        <v>0.96</v>
      </c>
      <c r="K45" s="74">
        <f t="shared" si="5"/>
        <v>0.14399999999999999</v>
      </c>
      <c r="L45" s="82">
        <f t="shared" si="3"/>
        <v>1243.2</v>
      </c>
      <c r="M45" s="430">
        <f t="shared" si="2"/>
        <v>8288</v>
      </c>
      <c r="N45" s="620">
        <v>8288</v>
      </c>
      <c r="P45" s="1133"/>
    </row>
    <row r="46" spans="1:16" ht="14.1" customHeight="1">
      <c r="A46" s="1273"/>
      <c r="B46" s="1271"/>
      <c r="C46" s="1271"/>
      <c r="D46" s="258"/>
      <c r="E46" s="852" t="s">
        <v>482</v>
      </c>
      <c r="F46" s="121">
        <v>1200</v>
      </c>
      <c r="G46" s="57">
        <v>200</v>
      </c>
      <c r="H46" s="119">
        <v>160</v>
      </c>
      <c r="I46" s="73">
        <v>4</v>
      </c>
      <c r="J46" s="74">
        <f t="shared" si="4"/>
        <v>0.96</v>
      </c>
      <c r="K46" s="74">
        <f t="shared" si="5"/>
        <v>0.15359999999999999</v>
      </c>
      <c r="L46" s="82">
        <f t="shared" si="3"/>
        <v>1326.08</v>
      </c>
      <c r="M46" s="430">
        <f>N46*(100%-$M$6)</f>
        <v>8288</v>
      </c>
      <c r="N46" s="620">
        <v>8288</v>
      </c>
      <c r="P46" s="1133"/>
    </row>
    <row r="47" spans="1:16" ht="14.1" customHeight="1">
      <c r="A47" s="1273"/>
      <c r="B47" s="1271"/>
      <c r="C47" s="1271"/>
      <c r="D47" s="258"/>
      <c r="E47" s="852" t="s">
        <v>482</v>
      </c>
      <c r="F47" s="121">
        <v>1200</v>
      </c>
      <c r="G47" s="57">
        <v>200</v>
      </c>
      <c r="H47" s="119">
        <v>170</v>
      </c>
      <c r="I47" s="446">
        <v>2</v>
      </c>
      <c r="J47" s="74">
        <f t="shared" si="4"/>
        <v>0.48</v>
      </c>
      <c r="K47" s="74">
        <f t="shared" si="5"/>
        <v>8.1600000000000006E-2</v>
      </c>
      <c r="L47" s="82">
        <f t="shared" si="3"/>
        <v>1408.9600000000003</v>
      </c>
      <c r="M47" s="430">
        <f>N47*(100%-$M$6)</f>
        <v>8288</v>
      </c>
      <c r="N47" s="620">
        <v>8288</v>
      </c>
      <c r="P47" s="1133"/>
    </row>
    <row r="48" spans="1:16" ht="14.1" customHeight="1">
      <c r="A48" s="1273"/>
      <c r="B48" s="1271"/>
      <c r="C48" s="1271"/>
      <c r="D48" s="258"/>
      <c r="E48" s="852" t="s">
        <v>482</v>
      </c>
      <c r="F48" s="121">
        <v>1200</v>
      </c>
      <c r="G48" s="57">
        <v>200</v>
      </c>
      <c r="H48" s="119">
        <v>180</v>
      </c>
      <c r="I48" s="446">
        <v>2</v>
      </c>
      <c r="J48" s="74">
        <f t="shared" si="4"/>
        <v>0.48</v>
      </c>
      <c r="K48" s="74">
        <f t="shared" si="5"/>
        <v>8.6400000000000005E-2</v>
      </c>
      <c r="L48" s="82">
        <f t="shared" si="3"/>
        <v>1491.8400000000001</v>
      </c>
      <c r="M48" s="430">
        <f>N48*(100%-$M$6)</f>
        <v>8288</v>
      </c>
      <c r="N48" s="620">
        <v>8288</v>
      </c>
      <c r="P48" s="1133"/>
    </row>
    <row r="49" spans="1:16" ht="14.1" customHeight="1">
      <c r="A49" s="1273"/>
      <c r="B49" s="1271"/>
      <c r="C49" s="1271"/>
      <c r="D49" s="258"/>
      <c r="E49" s="852" t="s">
        <v>482</v>
      </c>
      <c r="F49" s="121">
        <v>1200</v>
      </c>
      <c r="G49" s="57">
        <v>200</v>
      </c>
      <c r="H49" s="119">
        <v>190</v>
      </c>
      <c r="I49" s="446">
        <v>2</v>
      </c>
      <c r="J49" s="74">
        <f t="shared" si="4"/>
        <v>0.48</v>
      </c>
      <c r="K49" s="74">
        <f t="shared" si="5"/>
        <v>9.1200000000000003E-2</v>
      </c>
      <c r="L49" s="82">
        <f t="shared" si="3"/>
        <v>1574.72</v>
      </c>
      <c r="M49" s="430">
        <f>N49*(100%-$M$6)</f>
        <v>8288</v>
      </c>
      <c r="N49" s="620">
        <v>8288</v>
      </c>
      <c r="P49" s="1133"/>
    </row>
    <row r="50" spans="1:16" ht="14.1" customHeight="1">
      <c r="A50" s="1274"/>
      <c r="B50" s="1275"/>
      <c r="C50" s="1275"/>
      <c r="D50" s="312"/>
      <c r="E50" s="955" t="s">
        <v>482</v>
      </c>
      <c r="F50" s="120">
        <v>1200</v>
      </c>
      <c r="G50" s="76">
        <v>200</v>
      </c>
      <c r="H50" s="77">
        <v>200</v>
      </c>
      <c r="I50" s="500">
        <v>2</v>
      </c>
      <c r="J50" s="79">
        <f t="shared" si="4"/>
        <v>0.48</v>
      </c>
      <c r="K50" s="79">
        <f t="shared" si="5"/>
        <v>9.6000000000000002E-2</v>
      </c>
      <c r="L50" s="68">
        <f>M50*K50/J50</f>
        <v>1657.6000000000001</v>
      </c>
      <c r="M50" s="542">
        <f>N50*(100%-$M$6)</f>
        <v>8288</v>
      </c>
      <c r="N50" s="620">
        <v>8288</v>
      </c>
      <c r="P50" s="1133"/>
    </row>
    <row r="51" spans="1:16">
      <c r="A51" s="257"/>
      <c r="B51" s="257"/>
      <c r="C51" s="257"/>
      <c r="D51" s="257"/>
      <c r="E51" s="956"/>
      <c r="F51" s="257"/>
      <c r="G51" s="257"/>
      <c r="H51" s="257"/>
      <c r="I51" s="575"/>
      <c r="J51" s="257"/>
      <c r="K51" s="257"/>
      <c r="L51" s="256"/>
      <c r="M51" s="17"/>
      <c r="N51" s="630"/>
    </row>
    <row r="52" spans="1:16" ht="12.75" customHeight="1">
      <c r="A52" s="1326"/>
      <c r="B52" s="1326"/>
      <c r="C52" s="1326"/>
      <c r="D52" s="1326"/>
      <c r="F52" s="257"/>
      <c r="G52" s="257"/>
      <c r="H52" s="257"/>
      <c r="I52" s="575"/>
      <c r="J52" s="257"/>
      <c r="K52" s="257"/>
      <c r="L52" s="5"/>
      <c r="M52" s="5"/>
    </row>
    <row r="53" spans="1:16">
      <c r="I53" s="438"/>
      <c r="L53" s="1257"/>
      <c r="M53" s="1257"/>
    </row>
    <row r="54" spans="1:16">
      <c r="I54" s="438"/>
      <c r="L54" s="1256"/>
      <c r="M54" s="1256"/>
    </row>
    <row r="55" spans="1:16">
      <c r="I55" s="438"/>
      <c r="L55" s="230"/>
      <c r="M55" s="231"/>
    </row>
    <row r="56" spans="1:16">
      <c r="I56" s="438"/>
      <c r="L56" s="230"/>
      <c r="M56" s="231"/>
    </row>
  </sheetData>
  <mergeCells count="23">
    <mergeCell ref="A35:C50"/>
    <mergeCell ref="D35:D36"/>
    <mergeCell ref="A9:M9"/>
    <mergeCell ref="A10:C17"/>
    <mergeCell ref="D10:D12"/>
    <mergeCell ref="D13:D14"/>
    <mergeCell ref="D15:D17"/>
    <mergeCell ref="L53:M53"/>
    <mergeCell ref="L54:M54"/>
    <mergeCell ref="A52:D52"/>
    <mergeCell ref="A1:M1"/>
    <mergeCell ref="A2:M2"/>
    <mergeCell ref="A3:M3"/>
    <mergeCell ref="A4:M4"/>
    <mergeCell ref="F7:H7"/>
    <mergeCell ref="I7:I8"/>
    <mergeCell ref="J7:J8"/>
    <mergeCell ref="K7:K8"/>
    <mergeCell ref="L7:M7"/>
    <mergeCell ref="E7:E8"/>
    <mergeCell ref="A7:D8"/>
    <mergeCell ref="A18:C34"/>
    <mergeCell ref="D18:D34"/>
  </mergeCells>
  <printOptions horizontalCentered="1"/>
  <pageMargins left="0.39" right="0.34" top="0.18" bottom="0.19" header="0.17" footer="0.17"/>
  <pageSetup paperSize="9" scale="6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56"/>
  <sheetViews>
    <sheetView showGridLines="0" view="pageBreakPreview" zoomScale="90" zoomScaleNormal="70" zoomScaleSheetLayoutView="90" workbookViewId="0">
      <pane ySplit="9" topLeftCell="A10" activePane="bottomLeft" state="frozen"/>
      <selection activeCell="Q17" sqref="Q17"/>
      <selection pane="bottomLeft" activeCell="M148" sqref="A148:M157"/>
    </sheetView>
  </sheetViews>
  <sheetFormatPr defaultRowHeight="12.75"/>
  <cols>
    <col min="1" max="1" width="7.7109375" style="109" customWidth="1"/>
    <col min="2" max="3" width="7.7109375" style="19" customWidth="1"/>
    <col min="4" max="4" width="39.7109375" style="116" customWidth="1"/>
    <col min="5" max="5" width="11.7109375" style="109" customWidth="1"/>
    <col min="6" max="8" width="8.7109375" style="19" customWidth="1"/>
    <col min="9" max="11" width="10.28515625" style="19" customWidth="1"/>
    <col min="12" max="13" width="10.7109375" style="49" customWidth="1"/>
    <col min="14" max="14" width="10.7109375" style="964" hidden="1" customWidth="1"/>
    <col min="15" max="15" width="9.140625" style="553"/>
    <col min="16" max="16384" width="9.140625" style="19"/>
  </cols>
  <sheetData>
    <row r="1" spans="1:17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959"/>
    </row>
    <row r="2" spans="1:17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959"/>
    </row>
    <row r="3" spans="1:17" s="553" customFormat="1" ht="15" customHeight="1">
      <c r="A3" s="1078"/>
      <c r="B3" s="1075"/>
      <c r="C3" s="1075"/>
      <c r="D3" s="1075"/>
      <c r="E3" s="1149"/>
      <c r="F3" s="1075"/>
      <c r="G3" s="1075"/>
      <c r="H3" s="1075"/>
      <c r="I3" s="1075"/>
      <c r="J3" s="1075"/>
      <c r="K3" s="1075"/>
      <c r="L3" s="1075"/>
      <c r="M3" s="1075"/>
      <c r="N3" s="959"/>
    </row>
    <row r="4" spans="1:17" ht="15" customHeight="1">
      <c r="A4" s="1297" t="s">
        <v>514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960"/>
    </row>
    <row r="5" spans="1:17" ht="15" customHeight="1">
      <c r="A5" s="1197" t="str">
        <f>'Общестроительная изоляция'!A4</f>
        <v xml:space="preserve"> от 1 мая 2017</v>
      </c>
      <c r="B5" s="1194"/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960"/>
    </row>
    <row r="6" spans="1:17" s="153" customFormat="1" ht="15" customHeight="1">
      <c r="A6" s="151"/>
      <c r="B6" s="152"/>
      <c r="C6" s="152"/>
      <c r="D6" s="152"/>
      <c r="E6" s="1149"/>
      <c r="F6" s="152"/>
      <c r="G6" s="152"/>
      <c r="H6" s="152"/>
      <c r="I6" s="152"/>
      <c r="J6" s="152"/>
      <c r="K6" s="152"/>
      <c r="L6" s="149"/>
      <c r="M6" s="150"/>
      <c r="N6" s="553"/>
    </row>
    <row r="7" spans="1:17" ht="15" customHeight="1">
      <c r="A7" s="99"/>
      <c r="B7" s="100"/>
      <c r="C7" s="100"/>
      <c r="D7" s="100"/>
      <c r="E7" s="1149"/>
      <c r="F7" s="100"/>
      <c r="G7" s="100"/>
      <c r="H7" s="100"/>
      <c r="I7" s="100"/>
      <c r="J7" s="100"/>
      <c r="K7" s="100"/>
      <c r="L7" s="145" t="s">
        <v>63</v>
      </c>
      <c r="M7" s="146">
        <v>0</v>
      </c>
      <c r="N7" s="553"/>
    </row>
    <row r="8" spans="1:17" s="102" customFormat="1" ht="14.1" customHeight="1">
      <c r="A8" s="1339" t="s">
        <v>1</v>
      </c>
      <c r="B8" s="1340"/>
      <c r="C8" s="1340"/>
      <c r="D8" s="1341"/>
      <c r="E8" s="1203" t="s">
        <v>476</v>
      </c>
      <c r="F8" s="1211" t="s">
        <v>2</v>
      </c>
      <c r="G8" s="1308"/>
      <c r="H8" s="1309"/>
      <c r="I8" s="1300" t="s">
        <v>3</v>
      </c>
      <c r="J8" s="1300" t="s">
        <v>4</v>
      </c>
      <c r="K8" s="1300" t="s">
        <v>5</v>
      </c>
      <c r="L8" s="1298" t="s">
        <v>42</v>
      </c>
      <c r="M8" s="1311"/>
      <c r="N8" s="961"/>
    </row>
    <row r="9" spans="1:17" s="102" customFormat="1" ht="14.1" customHeight="1">
      <c r="A9" s="1342"/>
      <c r="B9" s="1343"/>
      <c r="C9" s="1343"/>
      <c r="D9" s="1344"/>
      <c r="E9" s="1204"/>
      <c r="F9" s="103" t="s">
        <v>6</v>
      </c>
      <c r="G9" s="104" t="s">
        <v>7</v>
      </c>
      <c r="H9" s="105" t="s">
        <v>8</v>
      </c>
      <c r="I9" s="1310"/>
      <c r="J9" s="1310"/>
      <c r="K9" s="1310"/>
      <c r="L9" s="106" t="s">
        <v>9</v>
      </c>
      <c r="M9" s="107" t="s">
        <v>10</v>
      </c>
      <c r="N9" s="962" t="s">
        <v>64</v>
      </c>
    </row>
    <row r="10" spans="1:17" s="102" customFormat="1" ht="18" customHeight="1">
      <c r="A10" s="1205" t="s">
        <v>28</v>
      </c>
      <c r="B10" s="1206"/>
      <c r="C10" s="1206"/>
      <c r="D10" s="1206"/>
      <c r="E10" s="1206"/>
      <c r="F10" s="1206"/>
      <c r="G10" s="1206"/>
      <c r="H10" s="1206"/>
      <c r="I10" s="1206"/>
      <c r="J10" s="1206"/>
      <c r="K10" s="1206"/>
      <c r="L10" s="1206"/>
      <c r="M10" s="1207"/>
      <c r="N10" s="963"/>
    </row>
    <row r="11" spans="1:17" s="567" customFormat="1" ht="14.25">
      <c r="A11" s="1267" t="s">
        <v>520</v>
      </c>
      <c r="B11" s="1332"/>
      <c r="C11" s="1333"/>
      <c r="D11" s="1303" t="s">
        <v>522</v>
      </c>
      <c r="E11" s="846" t="s">
        <v>477</v>
      </c>
      <c r="F11" s="470">
        <v>1000</v>
      </c>
      <c r="G11" s="471">
        <v>600</v>
      </c>
      <c r="H11" s="472">
        <v>25</v>
      </c>
      <c r="I11" s="473">
        <v>8</v>
      </c>
      <c r="J11" s="474">
        <v>4.8</v>
      </c>
      <c r="K11" s="474">
        <v>0.12</v>
      </c>
      <c r="L11" s="475">
        <f t="shared" ref="L11:L54" si="0">M11/1000*H11</f>
        <v>242.52500000000001</v>
      </c>
      <c r="M11" s="544">
        <f t="shared" ref="M11:M13" si="1">N11*(100%-$M$7)</f>
        <v>9701</v>
      </c>
      <c r="N11" s="547">
        <v>9701</v>
      </c>
    </row>
    <row r="12" spans="1:17" s="567" customFormat="1" ht="14.25">
      <c r="A12" s="1270"/>
      <c r="B12" s="1334"/>
      <c r="C12" s="1335"/>
      <c r="D12" s="1302"/>
      <c r="E12" s="849" t="s">
        <v>481</v>
      </c>
      <c r="F12" s="713">
        <v>1000</v>
      </c>
      <c r="G12" s="714">
        <v>600</v>
      </c>
      <c r="H12" s="715">
        <v>30</v>
      </c>
      <c r="I12" s="574">
        <v>8</v>
      </c>
      <c r="J12" s="552">
        <v>4.8</v>
      </c>
      <c r="K12" s="552">
        <v>0.14399999999999999</v>
      </c>
      <c r="L12" s="716">
        <f t="shared" si="0"/>
        <v>288.20999999999998</v>
      </c>
      <c r="M12" s="547">
        <f t="shared" si="1"/>
        <v>9607</v>
      </c>
      <c r="N12" s="547">
        <v>9607</v>
      </c>
    </row>
    <row r="13" spans="1:17" s="567" customFormat="1" ht="14.25">
      <c r="A13" s="1336"/>
      <c r="B13" s="1337"/>
      <c r="C13" s="1338"/>
      <c r="D13" s="1331"/>
      <c r="E13" s="847" t="s">
        <v>482</v>
      </c>
      <c r="F13" s="1151">
        <v>1000</v>
      </c>
      <c r="G13" s="1152">
        <v>600</v>
      </c>
      <c r="H13" s="476">
        <v>40</v>
      </c>
      <c r="I13" s="1153">
        <v>6</v>
      </c>
      <c r="J13" s="477">
        <v>3.6</v>
      </c>
      <c r="K13" s="477">
        <v>0.14399999999999999</v>
      </c>
      <c r="L13" s="478">
        <f t="shared" si="0"/>
        <v>388.04</v>
      </c>
      <c r="M13" s="548">
        <f t="shared" si="1"/>
        <v>9701</v>
      </c>
      <c r="N13" s="547">
        <v>9701</v>
      </c>
    </row>
    <row r="14" spans="1:17" ht="14.1" customHeight="1">
      <c r="A14" s="1277" t="s">
        <v>507</v>
      </c>
      <c r="B14" s="1278"/>
      <c r="C14" s="1279"/>
      <c r="D14" s="1227" t="s">
        <v>49</v>
      </c>
      <c r="E14" s="865" t="s">
        <v>481</v>
      </c>
      <c r="F14" s="1042">
        <v>1000</v>
      </c>
      <c r="G14" s="1043">
        <v>600</v>
      </c>
      <c r="H14" s="1044">
        <v>50</v>
      </c>
      <c r="I14" s="1045">
        <v>4</v>
      </c>
      <c r="J14" s="1046">
        <f t="shared" ref="J14:J31" si="2">F14*G14*I14/1000000</f>
        <v>2.4</v>
      </c>
      <c r="K14" s="1046">
        <f t="shared" ref="K14:K31" si="3">F14*G14*H14*I14/1000000000</f>
        <v>0.12</v>
      </c>
      <c r="L14" s="1047">
        <f t="shared" si="0"/>
        <v>398.7</v>
      </c>
      <c r="M14" s="1048">
        <f t="shared" ref="M14:M74" si="4">N14*(100%-$M$7)</f>
        <v>7974</v>
      </c>
      <c r="N14" s="977">
        <v>7974</v>
      </c>
      <c r="P14" s="1133"/>
      <c r="Q14" s="1130"/>
    </row>
    <row r="15" spans="1:17" s="553" customFormat="1" ht="14.1" customHeight="1">
      <c r="A15" s="1280"/>
      <c r="B15" s="1281"/>
      <c r="C15" s="1282"/>
      <c r="D15" s="1228"/>
      <c r="E15" s="857" t="s">
        <v>481</v>
      </c>
      <c r="F15" s="978">
        <v>1200</v>
      </c>
      <c r="G15" s="979">
        <v>600</v>
      </c>
      <c r="H15" s="973">
        <v>50</v>
      </c>
      <c r="I15" s="973">
        <v>4</v>
      </c>
      <c r="J15" s="975">
        <f t="shared" si="2"/>
        <v>2.88</v>
      </c>
      <c r="K15" s="975">
        <f t="shared" si="3"/>
        <v>0.14399999999999999</v>
      </c>
      <c r="L15" s="976">
        <f t="shared" si="0"/>
        <v>398.7</v>
      </c>
      <c r="M15" s="977">
        <f t="shared" ref="M15" si="5">N15*(100%-$M$7)</f>
        <v>7974</v>
      </c>
      <c r="N15" s="977">
        <v>7974</v>
      </c>
      <c r="P15" s="1133"/>
      <c r="Q15" s="1130"/>
    </row>
    <row r="16" spans="1:17" ht="14.1" customHeight="1">
      <c r="A16" s="1280"/>
      <c r="B16" s="1281"/>
      <c r="C16" s="1282"/>
      <c r="D16" s="1228"/>
      <c r="E16" s="844" t="s">
        <v>482</v>
      </c>
      <c r="F16" s="84">
        <v>1000</v>
      </c>
      <c r="G16" s="29">
        <v>600</v>
      </c>
      <c r="H16" s="35">
        <v>60</v>
      </c>
      <c r="I16" s="10">
        <v>4</v>
      </c>
      <c r="J16" s="30">
        <f t="shared" si="2"/>
        <v>2.4</v>
      </c>
      <c r="K16" s="30">
        <f t="shared" si="3"/>
        <v>0.14399999999999999</v>
      </c>
      <c r="L16" s="39">
        <f t="shared" si="0"/>
        <v>483.12</v>
      </c>
      <c r="M16" s="547">
        <f t="shared" si="4"/>
        <v>8052</v>
      </c>
      <c r="N16" s="547">
        <v>8052</v>
      </c>
      <c r="P16" s="1133"/>
    </row>
    <row r="17" spans="1:16" ht="14.1" customHeight="1">
      <c r="A17" s="1280"/>
      <c r="B17" s="1281"/>
      <c r="C17" s="1282"/>
      <c r="D17" s="1228" t="s">
        <v>492</v>
      </c>
      <c r="E17" s="844" t="s">
        <v>482</v>
      </c>
      <c r="F17" s="84">
        <v>1000</v>
      </c>
      <c r="G17" s="29">
        <v>600</v>
      </c>
      <c r="H17" s="35">
        <v>70</v>
      </c>
      <c r="I17" s="10">
        <v>2</v>
      </c>
      <c r="J17" s="552">
        <f t="shared" si="2"/>
        <v>1.2</v>
      </c>
      <c r="K17" s="552">
        <f t="shared" si="3"/>
        <v>8.4000000000000005E-2</v>
      </c>
      <c r="L17" s="39">
        <f t="shared" si="0"/>
        <v>617.33000000000004</v>
      </c>
      <c r="M17" s="547">
        <f t="shared" si="4"/>
        <v>8819</v>
      </c>
      <c r="N17" s="547">
        <v>8819</v>
      </c>
      <c r="P17" s="1133"/>
    </row>
    <row r="18" spans="1:16" ht="14.1" customHeight="1">
      <c r="A18" s="1280"/>
      <c r="B18" s="1281"/>
      <c r="C18" s="1282"/>
      <c r="D18" s="1228"/>
      <c r="E18" s="844" t="s">
        <v>482</v>
      </c>
      <c r="F18" s="84">
        <v>1000</v>
      </c>
      <c r="G18" s="29">
        <v>600</v>
      </c>
      <c r="H18" s="35">
        <v>80</v>
      </c>
      <c r="I18" s="10">
        <v>2</v>
      </c>
      <c r="J18" s="552">
        <f t="shared" si="2"/>
        <v>1.2</v>
      </c>
      <c r="K18" s="552">
        <f t="shared" si="3"/>
        <v>9.6000000000000002E-2</v>
      </c>
      <c r="L18" s="39">
        <f t="shared" si="0"/>
        <v>705.5200000000001</v>
      </c>
      <c r="M18" s="547">
        <f t="shared" si="4"/>
        <v>8819</v>
      </c>
      <c r="N18" s="547">
        <v>8819</v>
      </c>
      <c r="P18" s="1133"/>
    </row>
    <row r="19" spans="1:16" ht="14.1" customHeight="1">
      <c r="A19" s="1280"/>
      <c r="B19" s="1281"/>
      <c r="C19" s="1282"/>
      <c r="D19" s="1228"/>
      <c r="E19" s="844" t="s">
        <v>482</v>
      </c>
      <c r="F19" s="84">
        <v>1000</v>
      </c>
      <c r="G19" s="29">
        <v>600</v>
      </c>
      <c r="H19" s="35">
        <v>90</v>
      </c>
      <c r="I19" s="10">
        <v>2</v>
      </c>
      <c r="J19" s="552">
        <f t="shared" si="2"/>
        <v>1.2</v>
      </c>
      <c r="K19" s="552">
        <f t="shared" si="3"/>
        <v>0.108</v>
      </c>
      <c r="L19" s="39">
        <f t="shared" si="0"/>
        <v>793.71</v>
      </c>
      <c r="M19" s="547">
        <f t="shared" si="4"/>
        <v>8819</v>
      </c>
      <c r="N19" s="547">
        <v>8819</v>
      </c>
      <c r="P19" s="1133"/>
    </row>
    <row r="20" spans="1:16" ht="14.1" customHeight="1">
      <c r="A20" s="1280"/>
      <c r="B20" s="1281"/>
      <c r="C20" s="1282"/>
      <c r="D20" s="46"/>
      <c r="E20" s="857" t="s">
        <v>481</v>
      </c>
      <c r="F20" s="971">
        <v>1000</v>
      </c>
      <c r="G20" s="972">
        <v>600</v>
      </c>
      <c r="H20" s="973">
        <v>100</v>
      </c>
      <c r="I20" s="974">
        <v>2</v>
      </c>
      <c r="J20" s="975">
        <f t="shared" si="2"/>
        <v>1.2</v>
      </c>
      <c r="K20" s="975">
        <f t="shared" si="3"/>
        <v>0.12</v>
      </c>
      <c r="L20" s="976">
        <f t="shared" si="0"/>
        <v>873.4</v>
      </c>
      <c r="M20" s="977">
        <f t="shared" si="4"/>
        <v>8734</v>
      </c>
      <c r="N20" s="977">
        <v>8734</v>
      </c>
      <c r="P20" s="1133"/>
    </row>
    <row r="21" spans="1:16" s="553" customFormat="1" ht="14.1" customHeight="1">
      <c r="A21" s="1280"/>
      <c r="B21" s="1281"/>
      <c r="C21" s="1282"/>
      <c r="D21" s="46"/>
      <c r="E21" s="935" t="s">
        <v>481</v>
      </c>
      <c r="F21" s="1049">
        <v>1200</v>
      </c>
      <c r="G21" s="1050">
        <v>600</v>
      </c>
      <c r="H21" s="1051">
        <v>100</v>
      </c>
      <c r="I21" s="1055">
        <v>2</v>
      </c>
      <c r="J21" s="1052">
        <f t="shared" si="2"/>
        <v>1.44</v>
      </c>
      <c r="K21" s="1052">
        <f t="shared" si="3"/>
        <v>0.14399999999999999</v>
      </c>
      <c r="L21" s="1053">
        <f t="shared" si="0"/>
        <v>873.4</v>
      </c>
      <c r="M21" s="1054">
        <f t="shared" ref="M21" si="6">N21*(100%-$M$7)</f>
        <v>8734</v>
      </c>
      <c r="N21" s="977">
        <v>8734</v>
      </c>
      <c r="P21" s="1133"/>
    </row>
    <row r="22" spans="1:16" ht="14.1" customHeight="1">
      <c r="A22" s="1280"/>
      <c r="B22" s="1281"/>
      <c r="C22" s="1282"/>
      <c r="D22" s="46"/>
      <c r="E22" s="844" t="s">
        <v>482</v>
      </c>
      <c r="F22" s="84">
        <v>1000</v>
      </c>
      <c r="G22" s="29">
        <v>600</v>
      </c>
      <c r="H22" s="35">
        <v>110</v>
      </c>
      <c r="I22" s="574">
        <v>2</v>
      </c>
      <c r="J22" s="552">
        <f t="shared" si="2"/>
        <v>1.2</v>
      </c>
      <c r="K22" s="552">
        <f t="shared" si="3"/>
        <v>0.13200000000000001</v>
      </c>
      <c r="L22" s="39">
        <f t="shared" si="0"/>
        <v>970.09000000000015</v>
      </c>
      <c r="M22" s="547">
        <f t="shared" si="4"/>
        <v>8819</v>
      </c>
      <c r="N22" s="547">
        <v>8819</v>
      </c>
      <c r="P22" s="1133"/>
    </row>
    <row r="23" spans="1:16" ht="14.1" customHeight="1">
      <c r="A23" s="1280"/>
      <c r="B23" s="1281"/>
      <c r="C23" s="1282"/>
      <c r="D23" s="46"/>
      <c r="E23" s="844" t="s">
        <v>482</v>
      </c>
      <c r="F23" s="84">
        <v>1000</v>
      </c>
      <c r="G23" s="29">
        <v>600</v>
      </c>
      <c r="H23" s="35">
        <v>120</v>
      </c>
      <c r="I23" s="574">
        <v>2</v>
      </c>
      <c r="J23" s="552">
        <f t="shared" si="2"/>
        <v>1.2</v>
      </c>
      <c r="K23" s="552">
        <f t="shared" si="3"/>
        <v>0.14399999999999999</v>
      </c>
      <c r="L23" s="39">
        <f t="shared" si="0"/>
        <v>1058.2800000000002</v>
      </c>
      <c r="M23" s="547">
        <f t="shared" si="4"/>
        <v>8819</v>
      </c>
      <c r="N23" s="547">
        <v>8819</v>
      </c>
      <c r="P23" s="1133"/>
    </row>
    <row r="24" spans="1:16" ht="14.1" customHeight="1">
      <c r="A24" s="1280"/>
      <c r="B24" s="1281"/>
      <c r="C24" s="1282"/>
      <c r="D24" s="46"/>
      <c r="E24" s="844" t="s">
        <v>482</v>
      </c>
      <c r="F24" s="84">
        <v>1000</v>
      </c>
      <c r="G24" s="29">
        <v>600</v>
      </c>
      <c r="H24" s="35">
        <v>130</v>
      </c>
      <c r="I24" s="574">
        <v>2</v>
      </c>
      <c r="J24" s="552">
        <f t="shared" si="2"/>
        <v>1.2</v>
      </c>
      <c r="K24" s="552">
        <f t="shared" si="3"/>
        <v>0.156</v>
      </c>
      <c r="L24" s="39">
        <f t="shared" si="0"/>
        <v>1146.47</v>
      </c>
      <c r="M24" s="547">
        <f t="shared" si="4"/>
        <v>8819</v>
      </c>
      <c r="N24" s="547">
        <v>8819</v>
      </c>
      <c r="P24" s="1133"/>
    </row>
    <row r="25" spans="1:16" ht="14.1" customHeight="1">
      <c r="A25" s="1280"/>
      <c r="B25" s="1281"/>
      <c r="C25" s="1282"/>
      <c r="D25" s="46"/>
      <c r="E25" s="844" t="s">
        <v>482</v>
      </c>
      <c r="F25" s="84">
        <v>1000</v>
      </c>
      <c r="G25" s="29">
        <v>600</v>
      </c>
      <c r="H25" s="35">
        <v>140</v>
      </c>
      <c r="I25" s="572">
        <v>2</v>
      </c>
      <c r="J25" s="552">
        <f t="shared" si="2"/>
        <v>1.2</v>
      </c>
      <c r="K25" s="552">
        <f t="shared" si="3"/>
        <v>0.16800000000000001</v>
      </c>
      <c r="L25" s="39">
        <f t="shared" si="0"/>
        <v>1234.6600000000001</v>
      </c>
      <c r="M25" s="547">
        <f t="shared" si="4"/>
        <v>8819</v>
      </c>
      <c r="N25" s="547">
        <v>8819</v>
      </c>
      <c r="P25" s="1133"/>
    </row>
    <row r="26" spans="1:16" ht="14.1" customHeight="1">
      <c r="A26" s="1280"/>
      <c r="B26" s="1281"/>
      <c r="C26" s="1282"/>
      <c r="D26" s="23"/>
      <c r="E26" s="844" t="s">
        <v>482</v>
      </c>
      <c r="F26" s="85">
        <v>1000</v>
      </c>
      <c r="G26" s="9">
        <v>600</v>
      </c>
      <c r="H26" s="35">
        <v>150</v>
      </c>
      <c r="I26" s="572">
        <v>2</v>
      </c>
      <c r="J26" s="552">
        <f t="shared" si="2"/>
        <v>1.2</v>
      </c>
      <c r="K26" s="552">
        <f t="shared" si="3"/>
        <v>0.18</v>
      </c>
      <c r="L26" s="39">
        <f t="shared" si="0"/>
        <v>1322.8500000000001</v>
      </c>
      <c r="M26" s="547">
        <f t="shared" si="4"/>
        <v>8819</v>
      </c>
      <c r="N26" s="547">
        <v>8819</v>
      </c>
      <c r="P26" s="1133"/>
    </row>
    <row r="27" spans="1:16" ht="14.1" customHeight="1">
      <c r="A27" s="1280"/>
      <c r="B27" s="1281"/>
      <c r="C27" s="1282"/>
      <c r="D27" s="23"/>
      <c r="E27" s="844" t="s">
        <v>482</v>
      </c>
      <c r="F27" s="86">
        <v>1000</v>
      </c>
      <c r="G27" s="20">
        <v>600</v>
      </c>
      <c r="H27" s="35">
        <v>160</v>
      </c>
      <c r="I27" s="572">
        <v>2</v>
      </c>
      <c r="J27" s="552">
        <f t="shared" si="2"/>
        <v>1.2</v>
      </c>
      <c r="K27" s="552">
        <f t="shared" si="3"/>
        <v>0.192</v>
      </c>
      <c r="L27" s="39">
        <f t="shared" si="0"/>
        <v>1411.0400000000002</v>
      </c>
      <c r="M27" s="547">
        <f t="shared" si="4"/>
        <v>8819</v>
      </c>
      <c r="N27" s="547">
        <v>8819</v>
      </c>
      <c r="P27" s="1133"/>
    </row>
    <row r="28" spans="1:16" ht="14.1" customHeight="1">
      <c r="A28" s="1280"/>
      <c r="B28" s="1281"/>
      <c r="C28" s="1282"/>
      <c r="D28" s="23"/>
      <c r="E28" s="844" t="s">
        <v>482</v>
      </c>
      <c r="F28" s="86">
        <v>1000</v>
      </c>
      <c r="G28" s="20">
        <v>600</v>
      </c>
      <c r="H28" s="35">
        <v>170</v>
      </c>
      <c r="I28" s="572">
        <v>1</v>
      </c>
      <c r="J28" s="552">
        <f t="shared" si="2"/>
        <v>0.6</v>
      </c>
      <c r="K28" s="552">
        <f t="shared" si="3"/>
        <v>0.10199999999999999</v>
      </c>
      <c r="L28" s="39">
        <f t="shared" si="0"/>
        <v>1499.2300000000002</v>
      </c>
      <c r="M28" s="547">
        <f t="shared" si="4"/>
        <v>8819</v>
      </c>
      <c r="N28" s="547">
        <v>8819</v>
      </c>
      <c r="P28" s="1133"/>
    </row>
    <row r="29" spans="1:16" ht="14.1" customHeight="1">
      <c r="A29" s="1280"/>
      <c r="B29" s="1281"/>
      <c r="C29" s="1282"/>
      <c r="D29" s="23"/>
      <c r="E29" s="844" t="s">
        <v>482</v>
      </c>
      <c r="F29" s="85">
        <v>1000</v>
      </c>
      <c r="G29" s="9">
        <v>600</v>
      </c>
      <c r="H29" s="35">
        <v>180</v>
      </c>
      <c r="I29" s="572">
        <v>1</v>
      </c>
      <c r="J29" s="552">
        <f t="shared" si="2"/>
        <v>0.6</v>
      </c>
      <c r="K29" s="552">
        <f t="shared" si="3"/>
        <v>0.108</v>
      </c>
      <c r="L29" s="39">
        <f t="shared" si="0"/>
        <v>1587.42</v>
      </c>
      <c r="M29" s="547">
        <f t="shared" si="4"/>
        <v>8819</v>
      </c>
      <c r="N29" s="547">
        <v>8819</v>
      </c>
      <c r="P29" s="1133"/>
    </row>
    <row r="30" spans="1:16" ht="14.1" customHeight="1">
      <c r="A30" s="1280"/>
      <c r="B30" s="1281"/>
      <c r="C30" s="1282"/>
      <c r="D30" s="23"/>
      <c r="E30" s="844" t="s">
        <v>482</v>
      </c>
      <c r="F30" s="86">
        <v>1000</v>
      </c>
      <c r="G30" s="20">
        <v>600</v>
      </c>
      <c r="H30" s="35">
        <v>190</v>
      </c>
      <c r="I30" s="572">
        <v>1</v>
      </c>
      <c r="J30" s="552">
        <f t="shared" si="2"/>
        <v>0.6</v>
      </c>
      <c r="K30" s="552">
        <f t="shared" si="3"/>
        <v>0.114</v>
      </c>
      <c r="L30" s="39">
        <f t="shared" si="0"/>
        <v>1675.6100000000001</v>
      </c>
      <c r="M30" s="547">
        <f t="shared" si="4"/>
        <v>8819</v>
      </c>
      <c r="N30" s="547">
        <v>8819</v>
      </c>
      <c r="P30" s="1133"/>
    </row>
    <row r="31" spans="1:16" ht="14.1" customHeight="1">
      <c r="A31" s="1280"/>
      <c r="B31" s="1281"/>
      <c r="C31" s="1282"/>
      <c r="D31" s="23"/>
      <c r="E31" s="844" t="s">
        <v>482</v>
      </c>
      <c r="F31" s="86">
        <v>1000</v>
      </c>
      <c r="G31" s="20">
        <v>600</v>
      </c>
      <c r="H31" s="1157">
        <v>200</v>
      </c>
      <c r="I31" s="572">
        <v>1</v>
      </c>
      <c r="J31" s="1158">
        <f t="shared" si="2"/>
        <v>0.6</v>
      </c>
      <c r="K31" s="1158">
        <f t="shared" si="3"/>
        <v>0.12</v>
      </c>
      <c r="L31" s="1159">
        <f t="shared" si="0"/>
        <v>1763.8000000000002</v>
      </c>
      <c r="M31" s="1160">
        <f t="shared" si="4"/>
        <v>8819</v>
      </c>
      <c r="N31" s="1160">
        <v>8819</v>
      </c>
      <c r="P31" s="1133"/>
    </row>
    <row r="32" spans="1:16" ht="14.1" customHeight="1">
      <c r="A32" s="1277" t="s">
        <v>230</v>
      </c>
      <c r="B32" s="1278"/>
      <c r="C32" s="1279"/>
      <c r="D32" s="32" t="s">
        <v>243</v>
      </c>
      <c r="E32" s="915" t="s">
        <v>482</v>
      </c>
      <c r="F32" s="470">
        <v>1200</v>
      </c>
      <c r="G32" s="471">
        <v>600</v>
      </c>
      <c r="H32" s="472">
        <v>50</v>
      </c>
      <c r="I32" s="1164">
        <v>5</v>
      </c>
      <c r="J32" s="474">
        <f t="shared" ref="J32:J54" si="7">F32*G32*I32/1000000</f>
        <v>3.6</v>
      </c>
      <c r="K32" s="474">
        <f t="shared" ref="K32:K54" si="8">F32*G32*H32*I32/1000000000</f>
        <v>0.18</v>
      </c>
      <c r="L32" s="544">
        <f t="shared" si="0"/>
        <v>362.1</v>
      </c>
      <c r="M32" s="544">
        <f t="shared" si="4"/>
        <v>7242</v>
      </c>
      <c r="N32" s="1137">
        <v>7242</v>
      </c>
      <c r="P32" s="1133"/>
    </row>
    <row r="33" spans="1:16" ht="14.1" customHeight="1">
      <c r="A33" s="1280"/>
      <c r="B33" s="1281"/>
      <c r="C33" s="1282"/>
      <c r="D33" s="33"/>
      <c r="E33" s="916" t="s">
        <v>482</v>
      </c>
      <c r="F33" s="713">
        <v>1200</v>
      </c>
      <c r="G33" s="714">
        <v>600</v>
      </c>
      <c r="H33" s="715">
        <f>H32+10</f>
        <v>60</v>
      </c>
      <c r="I33" s="572">
        <v>4</v>
      </c>
      <c r="J33" s="552">
        <f t="shared" si="7"/>
        <v>2.88</v>
      </c>
      <c r="K33" s="552">
        <f t="shared" si="8"/>
        <v>0.17280000000000001</v>
      </c>
      <c r="L33" s="547">
        <f t="shared" si="0"/>
        <v>434.52</v>
      </c>
      <c r="M33" s="547">
        <f t="shared" si="4"/>
        <v>7242</v>
      </c>
      <c r="N33" s="1138">
        <v>7242</v>
      </c>
      <c r="P33" s="1133"/>
    </row>
    <row r="34" spans="1:16" ht="14.1" customHeight="1">
      <c r="A34" s="1280"/>
      <c r="B34" s="1281"/>
      <c r="C34" s="1282"/>
      <c r="D34" s="1241" t="s">
        <v>523</v>
      </c>
      <c r="E34" s="916" t="s">
        <v>482</v>
      </c>
      <c r="F34" s="713">
        <v>1200</v>
      </c>
      <c r="G34" s="714">
        <v>600</v>
      </c>
      <c r="H34" s="715">
        <f t="shared" ref="H34:H54" si="9">H33+10</f>
        <v>70</v>
      </c>
      <c r="I34" s="572">
        <v>3</v>
      </c>
      <c r="J34" s="552">
        <f t="shared" si="7"/>
        <v>2.16</v>
      </c>
      <c r="K34" s="552">
        <f t="shared" si="8"/>
        <v>0.1512</v>
      </c>
      <c r="L34" s="547">
        <f t="shared" si="0"/>
        <v>506.94</v>
      </c>
      <c r="M34" s="547">
        <f t="shared" si="4"/>
        <v>7242</v>
      </c>
      <c r="N34" s="1138">
        <v>7242</v>
      </c>
      <c r="P34" s="1133"/>
    </row>
    <row r="35" spans="1:16" ht="14.1" customHeight="1">
      <c r="A35" s="1280"/>
      <c r="B35" s="1281"/>
      <c r="C35" s="1282"/>
      <c r="D35" s="1241"/>
      <c r="E35" s="916" t="s">
        <v>482</v>
      </c>
      <c r="F35" s="713">
        <v>1200</v>
      </c>
      <c r="G35" s="714">
        <v>600</v>
      </c>
      <c r="H35" s="715">
        <f t="shared" si="9"/>
        <v>80</v>
      </c>
      <c r="I35" s="572">
        <v>3</v>
      </c>
      <c r="J35" s="552">
        <f t="shared" si="7"/>
        <v>2.16</v>
      </c>
      <c r="K35" s="552">
        <f t="shared" si="8"/>
        <v>0.17280000000000001</v>
      </c>
      <c r="L35" s="547">
        <f t="shared" si="0"/>
        <v>579.36</v>
      </c>
      <c r="M35" s="547">
        <f t="shared" si="4"/>
        <v>7242</v>
      </c>
      <c r="N35" s="1138">
        <v>7242</v>
      </c>
      <c r="P35" s="1133"/>
    </row>
    <row r="36" spans="1:16" ht="14.1" customHeight="1">
      <c r="A36" s="1280"/>
      <c r="B36" s="1281"/>
      <c r="C36" s="1282"/>
      <c r="D36" s="33"/>
      <c r="E36" s="916" t="s">
        <v>482</v>
      </c>
      <c r="F36" s="713">
        <v>1200</v>
      </c>
      <c r="G36" s="714">
        <v>600</v>
      </c>
      <c r="H36" s="715">
        <f t="shared" si="9"/>
        <v>90</v>
      </c>
      <c r="I36" s="572">
        <v>3</v>
      </c>
      <c r="J36" s="552">
        <f t="shared" si="7"/>
        <v>2.16</v>
      </c>
      <c r="K36" s="552">
        <f t="shared" si="8"/>
        <v>0.19439999999999999</v>
      </c>
      <c r="L36" s="547">
        <f t="shared" si="0"/>
        <v>651.78</v>
      </c>
      <c r="M36" s="547">
        <f t="shared" si="4"/>
        <v>7242</v>
      </c>
      <c r="N36" s="1138">
        <v>7242</v>
      </c>
      <c r="P36" s="1133"/>
    </row>
    <row r="37" spans="1:16" ht="14.1" customHeight="1">
      <c r="A37" s="1280"/>
      <c r="B37" s="1281"/>
      <c r="C37" s="1282"/>
      <c r="D37" s="33"/>
      <c r="E37" s="928" t="s">
        <v>481</v>
      </c>
      <c r="F37" s="988">
        <v>1000</v>
      </c>
      <c r="G37" s="989">
        <v>600</v>
      </c>
      <c r="H37" s="973">
        <f t="shared" si="9"/>
        <v>100</v>
      </c>
      <c r="I37" s="980">
        <v>3</v>
      </c>
      <c r="J37" s="975">
        <f t="shared" si="7"/>
        <v>1.8</v>
      </c>
      <c r="K37" s="975">
        <f t="shared" si="8"/>
        <v>0.18</v>
      </c>
      <c r="L37" s="977">
        <f t="shared" si="0"/>
        <v>717.19999999999993</v>
      </c>
      <c r="M37" s="977">
        <f t="shared" si="4"/>
        <v>7172</v>
      </c>
      <c r="N37" s="977">
        <v>7172</v>
      </c>
      <c r="P37" s="1133"/>
    </row>
    <row r="38" spans="1:16" s="553" customFormat="1" ht="14.1" customHeight="1">
      <c r="A38" s="1280"/>
      <c r="B38" s="1281"/>
      <c r="C38" s="1282"/>
      <c r="D38" s="33"/>
      <c r="E38" s="928" t="s">
        <v>481</v>
      </c>
      <c r="F38" s="988">
        <v>1200</v>
      </c>
      <c r="G38" s="989">
        <v>600</v>
      </c>
      <c r="H38" s="973">
        <v>100</v>
      </c>
      <c r="I38" s="980">
        <v>2</v>
      </c>
      <c r="J38" s="975">
        <f t="shared" ref="J38" si="10">F38*G38*I38/1000000</f>
        <v>1.44</v>
      </c>
      <c r="K38" s="975">
        <f t="shared" ref="K38" si="11">F38*G38*H38*I38/1000000000</f>
        <v>0.14399999999999999</v>
      </c>
      <c r="L38" s="977">
        <f t="shared" si="0"/>
        <v>717.19999999999993</v>
      </c>
      <c r="M38" s="977">
        <f t="shared" si="4"/>
        <v>7172</v>
      </c>
      <c r="N38" s="977">
        <v>7172</v>
      </c>
      <c r="P38" s="1133"/>
    </row>
    <row r="39" spans="1:16" ht="14.1" customHeight="1">
      <c r="A39" s="1280"/>
      <c r="B39" s="1281"/>
      <c r="C39" s="1282"/>
      <c r="D39" s="33"/>
      <c r="E39" s="916" t="s">
        <v>482</v>
      </c>
      <c r="F39" s="713">
        <v>1200</v>
      </c>
      <c r="G39" s="714">
        <v>600</v>
      </c>
      <c r="H39" s="715">
        <v>110</v>
      </c>
      <c r="I39" s="572">
        <v>2</v>
      </c>
      <c r="J39" s="552">
        <f t="shared" si="7"/>
        <v>1.44</v>
      </c>
      <c r="K39" s="552">
        <f t="shared" si="8"/>
        <v>0.15840000000000001</v>
      </c>
      <c r="L39" s="547">
        <f t="shared" si="0"/>
        <v>796.62</v>
      </c>
      <c r="M39" s="547">
        <f t="shared" si="4"/>
        <v>7242</v>
      </c>
      <c r="N39" s="1138">
        <v>7242</v>
      </c>
      <c r="P39" s="1133"/>
    </row>
    <row r="40" spans="1:16" ht="14.1" customHeight="1">
      <c r="A40" s="1280"/>
      <c r="B40" s="1281"/>
      <c r="C40" s="1282"/>
      <c r="D40" s="33"/>
      <c r="E40" s="916" t="s">
        <v>482</v>
      </c>
      <c r="F40" s="713">
        <v>1200</v>
      </c>
      <c r="G40" s="714">
        <v>600</v>
      </c>
      <c r="H40" s="715">
        <f t="shared" si="9"/>
        <v>120</v>
      </c>
      <c r="I40" s="572">
        <v>2</v>
      </c>
      <c r="J40" s="552">
        <f t="shared" si="7"/>
        <v>1.44</v>
      </c>
      <c r="K40" s="552">
        <f t="shared" si="8"/>
        <v>0.17280000000000001</v>
      </c>
      <c r="L40" s="547">
        <f t="shared" si="0"/>
        <v>869.04</v>
      </c>
      <c r="M40" s="547">
        <f t="shared" si="4"/>
        <v>7242</v>
      </c>
      <c r="N40" s="1138">
        <v>7242</v>
      </c>
      <c r="P40" s="1133"/>
    </row>
    <row r="41" spans="1:16" ht="14.1" customHeight="1">
      <c r="A41" s="1280"/>
      <c r="B41" s="1281"/>
      <c r="C41" s="1282"/>
      <c r="D41" s="33"/>
      <c r="E41" s="916" t="s">
        <v>482</v>
      </c>
      <c r="F41" s="713">
        <v>1200</v>
      </c>
      <c r="G41" s="718">
        <v>600</v>
      </c>
      <c r="H41" s="715">
        <f t="shared" si="9"/>
        <v>130</v>
      </c>
      <c r="I41" s="572">
        <v>2</v>
      </c>
      <c r="J41" s="552">
        <f t="shared" si="7"/>
        <v>1.44</v>
      </c>
      <c r="K41" s="552">
        <f t="shared" si="8"/>
        <v>0.18720000000000001</v>
      </c>
      <c r="L41" s="547">
        <f t="shared" si="0"/>
        <v>941.46</v>
      </c>
      <c r="M41" s="547">
        <f t="shared" si="4"/>
        <v>7242</v>
      </c>
      <c r="N41" s="1138">
        <v>7242</v>
      </c>
      <c r="P41" s="1133"/>
    </row>
    <row r="42" spans="1:16" ht="14.1" customHeight="1">
      <c r="A42" s="1280"/>
      <c r="B42" s="1281"/>
      <c r="C42" s="1282"/>
      <c r="D42" s="33"/>
      <c r="E42" s="916" t="s">
        <v>482</v>
      </c>
      <c r="F42" s="713">
        <v>1200</v>
      </c>
      <c r="G42" s="720">
        <v>600</v>
      </c>
      <c r="H42" s="715">
        <f t="shared" si="9"/>
        <v>140</v>
      </c>
      <c r="I42" s="572">
        <v>2</v>
      </c>
      <c r="J42" s="552">
        <f t="shared" si="7"/>
        <v>1.44</v>
      </c>
      <c r="K42" s="552">
        <f t="shared" si="8"/>
        <v>0.2016</v>
      </c>
      <c r="L42" s="547">
        <f t="shared" si="0"/>
        <v>1013.88</v>
      </c>
      <c r="M42" s="547">
        <f t="shared" si="4"/>
        <v>7242</v>
      </c>
      <c r="N42" s="1138">
        <v>7242</v>
      </c>
      <c r="P42" s="1133"/>
    </row>
    <row r="43" spans="1:16" ht="14.1" customHeight="1">
      <c r="A43" s="1280"/>
      <c r="B43" s="1281"/>
      <c r="C43" s="1282"/>
      <c r="D43" s="33"/>
      <c r="E43" s="928" t="s">
        <v>479</v>
      </c>
      <c r="F43" s="988">
        <v>1000</v>
      </c>
      <c r="G43" s="989">
        <v>600</v>
      </c>
      <c r="H43" s="973">
        <f>H42+10</f>
        <v>150</v>
      </c>
      <c r="I43" s="980">
        <v>2</v>
      </c>
      <c r="J43" s="1162">
        <f t="shared" si="7"/>
        <v>1.2</v>
      </c>
      <c r="K43" s="1162">
        <f t="shared" si="8"/>
        <v>0.18</v>
      </c>
      <c r="L43" s="1056">
        <f t="shared" si="0"/>
        <v>1075.8</v>
      </c>
      <c r="M43" s="1056">
        <f t="shared" si="4"/>
        <v>7172</v>
      </c>
      <c r="N43" s="1056">
        <v>7172</v>
      </c>
      <c r="P43" s="1133"/>
    </row>
    <row r="44" spans="1:16" s="553" customFormat="1" ht="14.1" customHeight="1">
      <c r="A44" s="1280"/>
      <c r="B44" s="1281"/>
      <c r="C44" s="1282"/>
      <c r="D44" s="33"/>
      <c r="E44" s="928" t="s">
        <v>481</v>
      </c>
      <c r="F44" s="971">
        <v>1200</v>
      </c>
      <c r="G44" s="972">
        <v>600</v>
      </c>
      <c r="H44" s="973">
        <v>150</v>
      </c>
      <c r="I44" s="971">
        <v>2</v>
      </c>
      <c r="J44" s="975">
        <f t="shared" ref="J44" si="12">F44*G44*I44/1000000</f>
        <v>1.44</v>
      </c>
      <c r="K44" s="975">
        <f t="shared" ref="K44" si="13">F44*G44*H44*I44/1000000000</f>
        <v>0.216</v>
      </c>
      <c r="L44" s="977">
        <f t="shared" si="0"/>
        <v>1075.8</v>
      </c>
      <c r="M44" s="977">
        <f t="shared" si="4"/>
        <v>7172</v>
      </c>
      <c r="N44" s="1138">
        <v>7172</v>
      </c>
      <c r="P44" s="1133"/>
    </row>
    <row r="45" spans="1:16" ht="14.1" customHeight="1">
      <c r="A45" s="1280"/>
      <c r="B45" s="1281"/>
      <c r="C45" s="1282"/>
      <c r="D45" s="33"/>
      <c r="E45" s="916" t="s">
        <v>482</v>
      </c>
      <c r="F45" s="713">
        <v>1200</v>
      </c>
      <c r="G45" s="714">
        <v>600</v>
      </c>
      <c r="H45" s="715">
        <f>H43+10</f>
        <v>160</v>
      </c>
      <c r="I45" s="713">
        <v>2</v>
      </c>
      <c r="J45" s="552">
        <f t="shared" si="7"/>
        <v>1.44</v>
      </c>
      <c r="K45" s="552">
        <f t="shared" si="8"/>
        <v>0.23039999999999999</v>
      </c>
      <c r="L45" s="547">
        <f t="shared" si="0"/>
        <v>1158.72</v>
      </c>
      <c r="M45" s="547">
        <f t="shared" si="4"/>
        <v>7242</v>
      </c>
      <c r="N45" s="1138">
        <v>7242</v>
      </c>
      <c r="P45" s="1133"/>
    </row>
    <row r="46" spans="1:16" ht="14.1" customHeight="1">
      <c r="A46" s="1280"/>
      <c r="B46" s="1281"/>
      <c r="C46" s="1282"/>
      <c r="D46" s="33"/>
      <c r="E46" s="916" t="s">
        <v>482</v>
      </c>
      <c r="F46" s="713">
        <v>1200</v>
      </c>
      <c r="G46" s="714">
        <v>600</v>
      </c>
      <c r="H46" s="715">
        <f>H45+10</f>
        <v>170</v>
      </c>
      <c r="I46" s="713">
        <v>2</v>
      </c>
      <c r="J46" s="552">
        <f t="shared" si="7"/>
        <v>1.44</v>
      </c>
      <c r="K46" s="552">
        <f t="shared" si="8"/>
        <v>0.24479999999999999</v>
      </c>
      <c r="L46" s="547">
        <f t="shared" si="0"/>
        <v>1231.1400000000001</v>
      </c>
      <c r="M46" s="547">
        <f t="shared" si="4"/>
        <v>7242</v>
      </c>
      <c r="N46" s="1138">
        <v>7242</v>
      </c>
      <c r="P46" s="1133"/>
    </row>
    <row r="47" spans="1:16" ht="14.1" customHeight="1">
      <c r="A47" s="1280"/>
      <c r="B47" s="1281"/>
      <c r="C47" s="1282"/>
      <c r="D47" s="33"/>
      <c r="E47" s="916" t="s">
        <v>482</v>
      </c>
      <c r="F47" s="713">
        <v>1200</v>
      </c>
      <c r="G47" s="714">
        <v>600</v>
      </c>
      <c r="H47" s="715">
        <f t="shared" si="9"/>
        <v>180</v>
      </c>
      <c r="I47" s="713">
        <v>1</v>
      </c>
      <c r="J47" s="552">
        <f t="shared" si="7"/>
        <v>0.72</v>
      </c>
      <c r="K47" s="552">
        <f t="shared" si="8"/>
        <v>0.12959999999999999</v>
      </c>
      <c r="L47" s="547">
        <f t="shared" si="0"/>
        <v>1303.56</v>
      </c>
      <c r="M47" s="547">
        <f t="shared" si="4"/>
        <v>7242</v>
      </c>
      <c r="N47" s="1138">
        <v>7242</v>
      </c>
      <c r="P47" s="1133"/>
    </row>
    <row r="48" spans="1:16" ht="14.1" customHeight="1">
      <c r="A48" s="1280"/>
      <c r="B48" s="1281"/>
      <c r="C48" s="1282"/>
      <c r="D48" s="33"/>
      <c r="E48" s="916" t="s">
        <v>482</v>
      </c>
      <c r="F48" s="713">
        <v>1200</v>
      </c>
      <c r="G48" s="714">
        <v>600</v>
      </c>
      <c r="H48" s="715">
        <f t="shared" si="9"/>
        <v>190</v>
      </c>
      <c r="I48" s="713">
        <v>1</v>
      </c>
      <c r="J48" s="552">
        <f t="shared" si="7"/>
        <v>0.72</v>
      </c>
      <c r="K48" s="552">
        <f t="shared" si="8"/>
        <v>0.1368</v>
      </c>
      <c r="L48" s="547">
        <f t="shared" si="0"/>
        <v>1375.98</v>
      </c>
      <c r="M48" s="547">
        <f t="shared" si="4"/>
        <v>7242</v>
      </c>
      <c r="N48" s="1138">
        <v>7242</v>
      </c>
      <c r="P48" s="1133"/>
    </row>
    <row r="49" spans="1:16" ht="14.1" customHeight="1">
      <c r="A49" s="1280"/>
      <c r="B49" s="1281"/>
      <c r="C49" s="1282"/>
      <c r="D49" s="33"/>
      <c r="E49" s="916" t="s">
        <v>482</v>
      </c>
      <c r="F49" s="713">
        <v>1200</v>
      </c>
      <c r="G49" s="714">
        <v>600</v>
      </c>
      <c r="H49" s="715">
        <f t="shared" si="9"/>
        <v>200</v>
      </c>
      <c r="I49" s="713">
        <v>1</v>
      </c>
      <c r="J49" s="552">
        <f t="shared" si="7"/>
        <v>0.72</v>
      </c>
      <c r="K49" s="552">
        <f t="shared" si="8"/>
        <v>0.14399999999999999</v>
      </c>
      <c r="L49" s="547">
        <f t="shared" si="0"/>
        <v>1448.4</v>
      </c>
      <c r="M49" s="547">
        <f t="shared" si="4"/>
        <v>7242</v>
      </c>
      <c r="N49" s="1138">
        <v>7242</v>
      </c>
      <c r="P49" s="1133"/>
    </row>
    <row r="50" spans="1:16" ht="14.1" customHeight="1">
      <c r="A50" s="1280"/>
      <c r="B50" s="1281"/>
      <c r="C50" s="1282"/>
      <c r="D50" s="33"/>
      <c r="E50" s="916" t="s">
        <v>482</v>
      </c>
      <c r="F50" s="713">
        <v>1200</v>
      </c>
      <c r="G50" s="714">
        <v>600</v>
      </c>
      <c r="H50" s="715">
        <v>210</v>
      </c>
      <c r="I50" s="713">
        <v>1</v>
      </c>
      <c r="J50" s="552">
        <f t="shared" si="7"/>
        <v>0.72</v>
      </c>
      <c r="K50" s="552">
        <f t="shared" si="8"/>
        <v>0.1512</v>
      </c>
      <c r="L50" s="547">
        <f t="shared" si="0"/>
        <v>1520.82</v>
      </c>
      <c r="M50" s="547">
        <f>N50*(100%-$M$7)</f>
        <v>7242</v>
      </c>
      <c r="N50" s="1138">
        <v>7242</v>
      </c>
      <c r="P50" s="1133"/>
    </row>
    <row r="51" spans="1:16" ht="14.1" customHeight="1">
      <c r="A51" s="1280"/>
      <c r="B51" s="1281"/>
      <c r="C51" s="1282"/>
      <c r="D51" s="33"/>
      <c r="E51" s="916" t="s">
        <v>482</v>
      </c>
      <c r="F51" s="713">
        <v>1200</v>
      </c>
      <c r="G51" s="714">
        <v>600</v>
      </c>
      <c r="H51" s="715">
        <v>220</v>
      </c>
      <c r="I51" s="713">
        <v>1</v>
      </c>
      <c r="J51" s="552">
        <f t="shared" si="7"/>
        <v>0.72</v>
      </c>
      <c r="K51" s="552">
        <f t="shared" si="8"/>
        <v>0.15840000000000001</v>
      </c>
      <c r="L51" s="547">
        <f t="shared" si="0"/>
        <v>1593.24</v>
      </c>
      <c r="M51" s="547">
        <f>N51*(100%-$M$7)</f>
        <v>7242</v>
      </c>
      <c r="N51" s="1138">
        <v>7242</v>
      </c>
      <c r="P51" s="1133"/>
    </row>
    <row r="52" spans="1:16" ht="14.1" customHeight="1">
      <c r="A52" s="1280"/>
      <c r="B52" s="1281"/>
      <c r="C52" s="1282"/>
      <c r="D52" s="33"/>
      <c r="E52" s="916" t="s">
        <v>482</v>
      </c>
      <c r="F52" s="713">
        <v>1200</v>
      </c>
      <c r="G52" s="714">
        <v>600</v>
      </c>
      <c r="H52" s="715">
        <v>230</v>
      </c>
      <c r="I52" s="713">
        <v>1</v>
      </c>
      <c r="J52" s="552">
        <f t="shared" si="7"/>
        <v>0.72</v>
      </c>
      <c r="K52" s="552">
        <f t="shared" si="8"/>
        <v>0.1656</v>
      </c>
      <c r="L52" s="547">
        <f t="shared" si="0"/>
        <v>1665.66</v>
      </c>
      <c r="M52" s="547">
        <f>N52*(100%-$M$7)</f>
        <v>7242</v>
      </c>
      <c r="N52" s="1138">
        <v>7242</v>
      </c>
      <c r="P52" s="1133"/>
    </row>
    <row r="53" spans="1:16" ht="14.1" customHeight="1">
      <c r="A53" s="1280"/>
      <c r="B53" s="1281"/>
      <c r="C53" s="1282"/>
      <c r="D53" s="33"/>
      <c r="E53" s="916" t="s">
        <v>482</v>
      </c>
      <c r="F53" s="713">
        <v>1200</v>
      </c>
      <c r="G53" s="714">
        <v>600</v>
      </c>
      <c r="H53" s="715">
        <f t="shared" si="9"/>
        <v>240</v>
      </c>
      <c r="I53" s="713">
        <v>1</v>
      </c>
      <c r="J53" s="552">
        <f t="shared" si="7"/>
        <v>0.72</v>
      </c>
      <c r="K53" s="552">
        <f t="shared" si="8"/>
        <v>0.17280000000000001</v>
      </c>
      <c r="L53" s="547">
        <f t="shared" si="0"/>
        <v>1738.08</v>
      </c>
      <c r="M53" s="547">
        <f t="shared" si="4"/>
        <v>7242</v>
      </c>
      <c r="N53" s="1138">
        <v>7242</v>
      </c>
      <c r="P53" s="1133"/>
    </row>
    <row r="54" spans="1:16" ht="14.1" customHeight="1">
      <c r="A54" s="1280"/>
      <c r="B54" s="1281"/>
      <c r="C54" s="1282"/>
      <c r="D54" s="33"/>
      <c r="E54" s="916" t="s">
        <v>482</v>
      </c>
      <c r="F54" s="1165">
        <v>1200</v>
      </c>
      <c r="G54" s="1166">
        <v>600</v>
      </c>
      <c r="H54" s="1167">
        <f t="shared" si="9"/>
        <v>250</v>
      </c>
      <c r="I54" s="1165">
        <v>1</v>
      </c>
      <c r="J54" s="1158">
        <f t="shared" si="7"/>
        <v>0.72</v>
      </c>
      <c r="K54" s="1158">
        <f t="shared" si="8"/>
        <v>0.18</v>
      </c>
      <c r="L54" s="1160">
        <f t="shared" si="0"/>
        <v>1810.5</v>
      </c>
      <c r="M54" s="1160">
        <f>N54*(100%-$M$7)</f>
        <v>7242</v>
      </c>
      <c r="N54" s="1161">
        <v>7242</v>
      </c>
      <c r="P54" s="1133"/>
    </row>
    <row r="55" spans="1:16" ht="14.1" customHeight="1">
      <c r="A55" s="1277" t="s">
        <v>508</v>
      </c>
      <c r="B55" s="1278"/>
      <c r="C55" s="1279"/>
      <c r="D55" s="1227" t="s">
        <v>48</v>
      </c>
      <c r="E55" s="843" t="s">
        <v>482</v>
      </c>
      <c r="F55" s="123">
        <v>1000</v>
      </c>
      <c r="G55" s="25">
        <v>600</v>
      </c>
      <c r="H55" s="26">
        <v>80</v>
      </c>
      <c r="I55" s="473">
        <v>4</v>
      </c>
      <c r="J55" s="28">
        <f>F55*G55*I55/1000000</f>
        <v>2.4</v>
      </c>
      <c r="K55" s="28">
        <f>F55*G55*H55*I55/1000000000</f>
        <v>0.192</v>
      </c>
      <c r="L55" s="40">
        <f t="shared" ref="L55:L93" si="14">M55*K55/J55</f>
        <v>674.88</v>
      </c>
      <c r="M55" s="544">
        <f t="shared" si="4"/>
        <v>8436</v>
      </c>
      <c r="N55" s="544">
        <v>8436</v>
      </c>
      <c r="P55" s="1133"/>
    </row>
    <row r="56" spans="1:16" ht="14.1" customHeight="1">
      <c r="A56" s="1280"/>
      <c r="B56" s="1281"/>
      <c r="C56" s="1282"/>
      <c r="D56" s="1228"/>
      <c r="E56" s="844" t="s">
        <v>482</v>
      </c>
      <c r="F56" s="84">
        <v>1000</v>
      </c>
      <c r="G56" s="29">
        <v>600</v>
      </c>
      <c r="H56" s="35">
        <v>90</v>
      </c>
      <c r="I56" s="574">
        <v>3</v>
      </c>
      <c r="J56" s="30">
        <f>F56*G56*I56/1000000</f>
        <v>1.8</v>
      </c>
      <c r="K56" s="30">
        <f>F56*G56*H56*I56/1000000000</f>
        <v>0.16200000000000001</v>
      </c>
      <c r="L56" s="39">
        <f t="shared" si="14"/>
        <v>759.24</v>
      </c>
      <c r="M56" s="547">
        <f t="shared" si="4"/>
        <v>8436</v>
      </c>
      <c r="N56" s="547">
        <v>8436</v>
      </c>
      <c r="P56" s="1133"/>
    </row>
    <row r="57" spans="1:16" ht="14.1" customHeight="1">
      <c r="A57" s="1280"/>
      <c r="B57" s="1281"/>
      <c r="C57" s="1282"/>
      <c r="D57" s="1228"/>
      <c r="E57" s="878" t="s">
        <v>480</v>
      </c>
      <c r="F57" s="990">
        <v>1000</v>
      </c>
      <c r="G57" s="991">
        <v>600</v>
      </c>
      <c r="H57" s="981">
        <v>100</v>
      </c>
      <c r="I57" s="992">
        <v>3</v>
      </c>
      <c r="J57" s="983">
        <f t="shared" ref="J57:J70" si="15">F57*G57*I57/1000000</f>
        <v>1.8</v>
      </c>
      <c r="K57" s="983">
        <f t="shared" ref="K57:K69" si="16">F57*G57*H57*I57/1000000000</f>
        <v>0.18</v>
      </c>
      <c r="L57" s="984">
        <f t="shared" si="14"/>
        <v>819.09999999999991</v>
      </c>
      <c r="M57" s="985">
        <f t="shared" si="4"/>
        <v>8191</v>
      </c>
      <c r="N57" s="985">
        <v>8191</v>
      </c>
      <c r="P57" s="1133"/>
    </row>
    <row r="58" spans="1:16" s="553" customFormat="1" ht="14.1" customHeight="1">
      <c r="A58" s="1280"/>
      <c r="B58" s="1281"/>
      <c r="C58" s="1282"/>
      <c r="D58" s="1228"/>
      <c r="E58" s="878" t="s">
        <v>480</v>
      </c>
      <c r="F58" s="991">
        <v>1200</v>
      </c>
      <c r="G58" s="991">
        <v>600</v>
      </c>
      <c r="H58" s="1147">
        <v>100</v>
      </c>
      <c r="I58" s="992">
        <v>3</v>
      </c>
      <c r="J58" s="983">
        <f t="shared" ref="J58" si="17">F58*G58*I58/1000000</f>
        <v>2.16</v>
      </c>
      <c r="K58" s="983">
        <f t="shared" si="16"/>
        <v>0.216</v>
      </c>
      <c r="L58" s="984">
        <f t="shared" si="14"/>
        <v>819.1</v>
      </c>
      <c r="M58" s="985">
        <f t="shared" ref="M58" si="18">N58*(100%-$M$7)</f>
        <v>8191</v>
      </c>
      <c r="N58" s="1138">
        <v>8191</v>
      </c>
      <c r="P58" s="1133"/>
    </row>
    <row r="59" spans="1:16" ht="14.1" customHeight="1">
      <c r="A59" s="1280"/>
      <c r="B59" s="1281"/>
      <c r="C59" s="1282"/>
      <c r="D59" s="1228"/>
      <c r="E59" s="844" t="s">
        <v>482</v>
      </c>
      <c r="F59" s="84">
        <v>1000</v>
      </c>
      <c r="G59" s="29">
        <v>600</v>
      </c>
      <c r="H59" s="35">
        <v>110</v>
      </c>
      <c r="I59" s="574">
        <v>2</v>
      </c>
      <c r="J59" s="30">
        <f t="shared" si="15"/>
        <v>1.2</v>
      </c>
      <c r="K59" s="30">
        <f t="shared" si="16"/>
        <v>0.13200000000000001</v>
      </c>
      <c r="L59" s="39">
        <f t="shared" si="14"/>
        <v>924.77000000000021</v>
      </c>
      <c r="M59" s="547">
        <f t="shared" si="4"/>
        <v>8407</v>
      </c>
      <c r="N59" s="547">
        <v>8407</v>
      </c>
      <c r="P59" s="1133"/>
    </row>
    <row r="60" spans="1:16" ht="14.1" customHeight="1">
      <c r="A60" s="1280"/>
      <c r="B60" s="1281"/>
      <c r="C60" s="1282"/>
      <c r="D60" s="1041"/>
      <c r="E60" s="857" t="s">
        <v>479</v>
      </c>
      <c r="F60" s="971">
        <v>1000</v>
      </c>
      <c r="G60" s="972">
        <v>600</v>
      </c>
      <c r="H60" s="973">
        <v>120</v>
      </c>
      <c r="I60" s="974">
        <v>2</v>
      </c>
      <c r="J60" s="975">
        <f t="shared" si="15"/>
        <v>1.2</v>
      </c>
      <c r="K60" s="975">
        <f t="shared" si="16"/>
        <v>0.14399999999999999</v>
      </c>
      <c r="L60" s="976">
        <f t="shared" si="14"/>
        <v>987.95999999999992</v>
      </c>
      <c r="M60" s="977">
        <f t="shared" si="4"/>
        <v>8233</v>
      </c>
      <c r="N60" s="977">
        <v>8233</v>
      </c>
      <c r="P60" s="1133"/>
    </row>
    <row r="61" spans="1:16" s="553" customFormat="1" ht="14.1" customHeight="1">
      <c r="A61" s="1280"/>
      <c r="B61" s="1281"/>
      <c r="C61" s="1282"/>
      <c r="D61" s="1041"/>
      <c r="E61" s="857" t="s">
        <v>481</v>
      </c>
      <c r="F61" s="857">
        <v>1200</v>
      </c>
      <c r="G61" s="979">
        <v>600</v>
      </c>
      <c r="H61" s="979">
        <v>120</v>
      </c>
      <c r="I61" s="1168">
        <v>2</v>
      </c>
      <c r="J61" s="975">
        <f t="shared" ref="J61" si="19">F61*G61*I61/1000000</f>
        <v>1.44</v>
      </c>
      <c r="K61" s="975">
        <f t="shared" si="16"/>
        <v>0.17280000000000001</v>
      </c>
      <c r="L61" s="976">
        <f t="shared" si="14"/>
        <v>987.96000000000015</v>
      </c>
      <c r="M61" s="977">
        <f t="shared" ref="M61" si="20">N61*(100%-$M$7)</f>
        <v>8233</v>
      </c>
      <c r="N61" s="1138">
        <v>8233</v>
      </c>
      <c r="P61" s="1133"/>
    </row>
    <row r="62" spans="1:16" ht="14.1" customHeight="1">
      <c r="A62" s="1280"/>
      <c r="B62" s="1281"/>
      <c r="C62" s="1282"/>
      <c r="D62" s="1228" t="s">
        <v>509</v>
      </c>
      <c r="E62" s="844" t="s">
        <v>482</v>
      </c>
      <c r="F62" s="84">
        <v>1000</v>
      </c>
      <c r="G62" s="29">
        <v>600</v>
      </c>
      <c r="H62" s="35">
        <v>130</v>
      </c>
      <c r="I62" s="574">
        <v>2</v>
      </c>
      <c r="J62" s="30">
        <f t="shared" si="15"/>
        <v>1.2</v>
      </c>
      <c r="K62" s="30">
        <f t="shared" si="16"/>
        <v>0.156</v>
      </c>
      <c r="L62" s="39">
        <f t="shared" si="14"/>
        <v>1059.5000000000002</v>
      </c>
      <c r="M62" s="547">
        <f t="shared" si="4"/>
        <v>8150</v>
      </c>
      <c r="N62" s="547">
        <v>8150</v>
      </c>
      <c r="P62" s="1133"/>
    </row>
    <row r="63" spans="1:16" ht="14.1" customHeight="1">
      <c r="A63" s="1280"/>
      <c r="B63" s="1281"/>
      <c r="C63" s="1282"/>
      <c r="D63" s="1228"/>
      <c r="E63" s="844" t="s">
        <v>482</v>
      </c>
      <c r="F63" s="84">
        <v>1000</v>
      </c>
      <c r="G63" s="29">
        <v>600</v>
      </c>
      <c r="H63" s="35">
        <v>140</v>
      </c>
      <c r="I63" s="10">
        <v>2</v>
      </c>
      <c r="J63" s="30">
        <f t="shared" si="15"/>
        <v>1.2</v>
      </c>
      <c r="K63" s="30">
        <f t="shared" si="16"/>
        <v>0.16800000000000001</v>
      </c>
      <c r="L63" s="39">
        <f t="shared" si="14"/>
        <v>1132.3200000000002</v>
      </c>
      <c r="M63" s="547">
        <f t="shared" si="4"/>
        <v>8088</v>
      </c>
      <c r="N63" s="547">
        <v>8088</v>
      </c>
      <c r="P63" s="1133"/>
    </row>
    <row r="64" spans="1:16" ht="14.1" customHeight="1">
      <c r="A64" s="1280"/>
      <c r="B64" s="1281"/>
      <c r="C64" s="1282"/>
      <c r="D64" s="1228" t="s">
        <v>494</v>
      </c>
      <c r="E64" s="878" t="s">
        <v>478</v>
      </c>
      <c r="F64" s="990">
        <v>1000</v>
      </c>
      <c r="G64" s="991">
        <v>600</v>
      </c>
      <c r="H64" s="981">
        <v>150</v>
      </c>
      <c r="I64" s="992">
        <v>2</v>
      </c>
      <c r="J64" s="983">
        <f t="shared" si="15"/>
        <v>1.2</v>
      </c>
      <c r="K64" s="983">
        <f t="shared" si="16"/>
        <v>0.18</v>
      </c>
      <c r="L64" s="984">
        <f t="shared" si="14"/>
        <v>1170.1499999999999</v>
      </c>
      <c r="M64" s="985">
        <f t="shared" si="4"/>
        <v>7801</v>
      </c>
      <c r="N64" s="985">
        <v>7801</v>
      </c>
      <c r="P64" s="1133"/>
    </row>
    <row r="65" spans="1:16" s="553" customFormat="1" ht="14.1" customHeight="1">
      <c r="A65" s="1280"/>
      <c r="B65" s="1281"/>
      <c r="C65" s="1282"/>
      <c r="D65" s="1228"/>
      <c r="E65" s="911" t="s">
        <v>478</v>
      </c>
      <c r="F65" s="1145">
        <v>1200</v>
      </c>
      <c r="G65" s="991">
        <v>600</v>
      </c>
      <c r="H65" s="1147">
        <v>150</v>
      </c>
      <c r="I65" s="992">
        <v>2</v>
      </c>
      <c r="J65" s="983">
        <f t="shared" ref="J65" si="21">F65*G65*I65/1000000</f>
        <v>1.44</v>
      </c>
      <c r="K65" s="983">
        <f t="shared" ref="K65" si="22">F65*G65*H65*I65/1000000000</f>
        <v>0.216</v>
      </c>
      <c r="L65" s="984">
        <f t="shared" si="14"/>
        <v>1170.1500000000001</v>
      </c>
      <c r="M65" s="985">
        <f t="shared" si="4"/>
        <v>7801</v>
      </c>
      <c r="N65" s="985">
        <v>7801</v>
      </c>
      <c r="P65" s="1133"/>
    </row>
    <row r="66" spans="1:16" ht="14.1" customHeight="1">
      <c r="A66" s="1280"/>
      <c r="B66" s="1281"/>
      <c r="C66" s="1282"/>
      <c r="D66" s="1228"/>
      <c r="E66" s="844" t="s">
        <v>482</v>
      </c>
      <c r="F66" s="86">
        <v>1000</v>
      </c>
      <c r="G66" s="20">
        <v>600</v>
      </c>
      <c r="H66" s="35">
        <v>160</v>
      </c>
      <c r="I66" s="21">
        <v>2</v>
      </c>
      <c r="J66" s="30">
        <f t="shared" si="15"/>
        <v>1.2</v>
      </c>
      <c r="K66" s="30">
        <f t="shared" si="16"/>
        <v>0.192</v>
      </c>
      <c r="L66" s="39">
        <f t="shared" si="14"/>
        <v>1266.8800000000001</v>
      </c>
      <c r="M66" s="547">
        <f t="shared" si="4"/>
        <v>7918</v>
      </c>
      <c r="N66" s="547">
        <v>7918</v>
      </c>
      <c r="P66" s="1133"/>
    </row>
    <row r="67" spans="1:16" ht="14.1" customHeight="1">
      <c r="A67" s="1280"/>
      <c r="B67" s="1281"/>
      <c r="C67" s="1282"/>
      <c r="D67" s="1228"/>
      <c r="E67" s="844" t="s">
        <v>482</v>
      </c>
      <c r="F67" s="86">
        <v>1000</v>
      </c>
      <c r="G67" s="20">
        <v>600</v>
      </c>
      <c r="H67" s="35">
        <v>170</v>
      </c>
      <c r="I67" s="21">
        <v>1</v>
      </c>
      <c r="J67" s="30">
        <f t="shared" si="15"/>
        <v>0.6</v>
      </c>
      <c r="K67" s="30">
        <f t="shared" si="16"/>
        <v>0.10199999999999999</v>
      </c>
      <c r="L67" s="39">
        <f t="shared" si="14"/>
        <v>1339.94</v>
      </c>
      <c r="M67" s="547">
        <f t="shared" si="4"/>
        <v>7882</v>
      </c>
      <c r="N67" s="547">
        <v>7882</v>
      </c>
      <c r="P67" s="1133"/>
    </row>
    <row r="68" spans="1:16" ht="14.1" customHeight="1">
      <c r="A68" s="1280"/>
      <c r="B68" s="1281"/>
      <c r="C68" s="1282"/>
      <c r="D68" s="1228" t="s">
        <v>493</v>
      </c>
      <c r="E68" s="844" t="s">
        <v>482</v>
      </c>
      <c r="F68" s="85">
        <v>1000</v>
      </c>
      <c r="G68" s="9">
        <v>600</v>
      </c>
      <c r="H68" s="35">
        <v>180</v>
      </c>
      <c r="I68" s="21">
        <v>1</v>
      </c>
      <c r="J68" s="30">
        <f t="shared" si="15"/>
        <v>0.6</v>
      </c>
      <c r="K68" s="30">
        <f t="shared" si="16"/>
        <v>0.108</v>
      </c>
      <c r="L68" s="39">
        <f t="shared" si="14"/>
        <v>1412.6399999999999</v>
      </c>
      <c r="M68" s="547">
        <f t="shared" si="4"/>
        <v>7848</v>
      </c>
      <c r="N68" s="547">
        <v>7848</v>
      </c>
      <c r="P68" s="1133"/>
    </row>
    <row r="69" spans="1:16" ht="14.1" customHeight="1">
      <c r="A69" s="1280"/>
      <c r="B69" s="1281"/>
      <c r="C69" s="1282"/>
      <c r="D69" s="1228"/>
      <c r="E69" s="844" t="s">
        <v>482</v>
      </c>
      <c r="F69" s="86">
        <v>1000</v>
      </c>
      <c r="G69" s="9">
        <v>600</v>
      </c>
      <c r="H69" s="35">
        <v>190</v>
      </c>
      <c r="I69" s="21">
        <v>1</v>
      </c>
      <c r="J69" s="30">
        <f t="shared" si="15"/>
        <v>0.6</v>
      </c>
      <c r="K69" s="30">
        <f t="shared" si="16"/>
        <v>0.114</v>
      </c>
      <c r="L69" s="39">
        <f t="shared" si="14"/>
        <v>1479.91</v>
      </c>
      <c r="M69" s="547">
        <f t="shared" si="4"/>
        <v>7789</v>
      </c>
      <c r="N69" s="547">
        <v>7789</v>
      </c>
      <c r="P69" s="1133"/>
    </row>
    <row r="70" spans="1:16" ht="14.1" customHeight="1">
      <c r="A70" s="1280"/>
      <c r="B70" s="1281"/>
      <c r="C70" s="1282"/>
      <c r="D70" s="1228"/>
      <c r="E70" s="848" t="s">
        <v>482</v>
      </c>
      <c r="F70" s="1144">
        <v>1000</v>
      </c>
      <c r="G70" s="9">
        <v>600</v>
      </c>
      <c r="H70" s="1146">
        <v>200</v>
      </c>
      <c r="I70" s="21">
        <v>1</v>
      </c>
      <c r="J70" s="30">
        <f t="shared" si="15"/>
        <v>0.6</v>
      </c>
      <c r="K70" s="30">
        <f t="shared" ref="K70:K75" si="23">F70*G70*H70*I70/1000000000</f>
        <v>0.12</v>
      </c>
      <c r="L70" s="39">
        <f t="shared" si="14"/>
        <v>1547.3999999999999</v>
      </c>
      <c r="M70" s="547">
        <f t="shared" si="4"/>
        <v>7737</v>
      </c>
      <c r="N70" s="547">
        <v>7737</v>
      </c>
      <c r="P70" s="1133"/>
    </row>
    <row r="71" spans="1:16" ht="14.1" customHeight="1">
      <c r="A71" s="1280"/>
      <c r="B71" s="1281"/>
      <c r="C71" s="1282"/>
      <c r="D71" s="46"/>
      <c r="E71" s="848" t="s">
        <v>482</v>
      </c>
      <c r="F71" s="86">
        <v>1200</v>
      </c>
      <c r="G71" s="1148">
        <v>600</v>
      </c>
      <c r="H71" s="35">
        <v>210</v>
      </c>
      <c r="I71" s="21">
        <v>1</v>
      </c>
      <c r="J71" s="30">
        <f>F71*G71*I71/1000000</f>
        <v>0.72</v>
      </c>
      <c r="K71" s="30">
        <f t="shared" si="23"/>
        <v>0.1512</v>
      </c>
      <c r="L71" s="39">
        <f t="shared" si="14"/>
        <v>1624.77</v>
      </c>
      <c r="M71" s="547">
        <f t="shared" si="4"/>
        <v>7737</v>
      </c>
      <c r="N71" s="547">
        <v>7737</v>
      </c>
      <c r="P71" s="1133"/>
    </row>
    <row r="72" spans="1:16" ht="14.1" customHeight="1">
      <c r="A72" s="1280"/>
      <c r="B72" s="1281"/>
      <c r="C72" s="1282"/>
      <c r="D72" s="1154"/>
      <c r="E72" s="848" t="s">
        <v>482</v>
      </c>
      <c r="F72" s="86">
        <v>1200</v>
      </c>
      <c r="G72" s="20">
        <v>600</v>
      </c>
      <c r="H72" s="35">
        <v>220</v>
      </c>
      <c r="I72" s="21">
        <v>1</v>
      </c>
      <c r="J72" s="30">
        <f>F72*G72*I72/1000000</f>
        <v>0.72</v>
      </c>
      <c r="K72" s="30">
        <f t="shared" si="23"/>
        <v>0.15840000000000001</v>
      </c>
      <c r="L72" s="39">
        <f t="shared" si="14"/>
        <v>1702.14</v>
      </c>
      <c r="M72" s="547">
        <f t="shared" si="4"/>
        <v>7737</v>
      </c>
      <c r="N72" s="547">
        <v>7737</v>
      </c>
      <c r="P72" s="1133"/>
    </row>
    <row r="73" spans="1:16" ht="14.1" customHeight="1">
      <c r="A73" s="1280"/>
      <c r="B73" s="1281"/>
      <c r="C73" s="1282"/>
      <c r="D73" s="1154"/>
      <c r="E73" s="848" t="s">
        <v>482</v>
      </c>
      <c r="F73" s="86">
        <v>1200</v>
      </c>
      <c r="G73" s="20">
        <v>600</v>
      </c>
      <c r="H73" s="35">
        <v>230</v>
      </c>
      <c r="I73" s="21">
        <v>1</v>
      </c>
      <c r="J73" s="30">
        <f>F73*G73*I73/1000000</f>
        <v>0.72</v>
      </c>
      <c r="K73" s="30">
        <f t="shared" si="23"/>
        <v>0.1656</v>
      </c>
      <c r="L73" s="39">
        <f t="shared" si="14"/>
        <v>1779.51</v>
      </c>
      <c r="M73" s="547">
        <f t="shared" si="4"/>
        <v>7737</v>
      </c>
      <c r="N73" s="547">
        <v>7737</v>
      </c>
      <c r="P73" s="1133"/>
    </row>
    <row r="74" spans="1:16" ht="14.1" customHeight="1">
      <c r="A74" s="1280"/>
      <c r="B74" s="1281"/>
      <c r="C74" s="1282"/>
      <c r="D74" s="160"/>
      <c r="E74" s="848" t="s">
        <v>482</v>
      </c>
      <c r="F74" s="86">
        <v>1200</v>
      </c>
      <c r="G74" s="20">
        <v>600</v>
      </c>
      <c r="H74" s="35">
        <v>240</v>
      </c>
      <c r="I74" s="21">
        <v>1</v>
      </c>
      <c r="J74" s="30">
        <f>F74*G74*I74/1000000</f>
        <v>0.72</v>
      </c>
      <c r="K74" s="30">
        <f t="shared" si="23"/>
        <v>0.17280000000000001</v>
      </c>
      <c r="L74" s="39">
        <f t="shared" si="14"/>
        <v>1856.88</v>
      </c>
      <c r="M74" s="547">
        <f t="shared" si="4"/>
        <v>7737</v>
      </c>
      <c r="N74" s="547">
        <v>7737</v>
      </c>
      <c r="P74" s="1133"/>
    </row>
    <row r="75" spans="1:16" ht="14.1" customHeight="1">
      <c r="A75" s="1280"/>
      <c r="B75" s="1281"/>
      <c r="C75" s="1282"/>
      <c r="D75" s="160"/>
      <c r="E75" s="848" t="s">
        <v>482</v>
      </c>
      <c r="F75" s="86">
        <v>1200</v>
      </c>
      <c r="G75" s="20">
        <v>600</v>
      </c>
      <c r="H75" s="1157">
        <v>250</v>
      </c>
      <c r="I75" s="21">
        <v>1</v>
      </c>
      <c r="J75" s="1163">
        <f>F75*G75*I75/1000000</f>
        <v>0.72</v>
      </c>
      <c r="K75" s="1163">
        <f t="shared" si="23"/>
        <v>0.18</v>
      </c>
      <c r="L75" s="1159">
        <f t="shared" si="14"/>
        <v>1934.2499999999998</v>
      </c>
      <c r="M75" s="1160">
        <f>N75*(100%-$M$7)</f>
        <v>7737</v>
      </c>
      <c r="N75" s="1160">
        <v>7737</v>
      </c>
      <c r="P75" s="1133"/>
    </row>
    <row r="76" spans="1:16" s="553" customFormat="1" ht="14.1" customHeight="1">
      <c r="A76" s="1287" t="s">
        <v>389</v>
      </c>
      <c r="B76" s="1288"/>
      <c r="C76" s="1289"/>
      <c r="D76" s="1303" t="s">
        <v>48</v>
      </c>
      <c r="E76" s="846" t="s">
        <v>482</v>
      </c>
      <c r="F76" s="470">
        <v>1000</v>
      </c>
      <c r="G76" s="471">
        <v>600</v>
      </c>
      <c r="H76" s="472">
        <v>70</v>
      </c>
      <c r="I76" s="473">
        <v>4</v>
      </c>
      <c r="J76" s="474">
        <f t="shared" ref="J76:J93" si="24">F76*G76*I76/1000000</f>
        <v>2.4</v>
      </c>
      <c r="K76" s="474">
        <f t="shared" ref="K76:K93" si="25">F76*G76*H76*I76/1000000000</f>
        <v>0.16800000000000001</v>
      </c>
      <c r="L76" s="475">
        <f t="shared" si="14"/>
        <v>531.51</v>
      </c>
      <c r="M76" s="544">
        <f t="shared" ref="M76:M93" si="26">N76*(100%-$M$7)</f>
        <v>7593</v>
      </c>
      <c r="N76" s="544">
        <v>7593</v>
      </c>
      <c r="P76" s="1133"/>
    </row>
    <row r="77" spans="1:16" s="553" customFormat="1" ht="14.1" customHeight="1">
      <c r="A77" s="1290"/>
      <c r="B77" s="1291"/>
      <c r="C77" s="1292"/>
      <c r="D77" s="1302"/>
      <c r="E77" s="849" t="s">
        <v>482</v>
      </c>
      <c r="F77" s="713">
        <v>1000</v>
      </c>
      <c r="G77" s="714">
        <v>600</v>
      </c>
      <c r="H77" s="715">
        <v>80</v>
      </c>
      <c r="I77" s="574">
        <v>4</v>
      </c>
      <c r="J77" s="552">
        <f t="shared" si="24"/>
        <v>2.4</v>
      </c>
      <c r="K77" s="552">
        <f t="shared" si="25"/>
        <v>0.192</v>
      </c>
      <c r="L77" s="716">
        <f t="shared" si="14"/>
        <v>607.44000000000005</v>
      </c>
      <c r="M77" s="547">
        <f t="shared" si="26"/>
        <v>7593</v>
      </c>
      <c r="N77" s="547">
        <v>7593</v>
      </c>
      <c r="P77" s="1133"/>
    </row>
    <row r="78" spans="1:16" s="553" customFormat="1" ht="14.1" customHeight="1">
      <c r="A78" s="1290"/>
      <c r="B78" s="1291"/>
      <c r="C78" s="1292"/>
      <c r="D78" s="1302"/>
      <c r="E78" s="849" t="s">
        <v>482</v>
      </c>
      <c r="F78" s="713">
        <v>1000</v>
      </c>
      <c r="G78" s="714">
        <v>600</v>
      </c>
      <c r="H78" s="715">
        <v>90</v>
      </c>
      <c r="I78" s="574">
        <v>3</v>
      </c>
      <c r="J78" s="552">
        <f t="shared" si="24"/>
        <v>1.8</v>
      </c>
      <c r="K78" s="552">
        <f t="shared" si="25"/>
        <v>0.16200000000000001</v>
      </c>
      <c r="L78" s="716">
        <f t="shared" si="14"/>
        <v>683.37</v>
      </c>
      <c r="M78" s="547">
        <f t="shared" si="26"/>
        <v>7593</v>
      </c>
      <c r="N78" s="547">
        <v>7593</v>
      </c>
      <c r="P78" s="1133"/>
    </row>
    <row r="79" spans="1:16" s="553" customFormat="1" ht="14.1" customHeight="1">
      <c r="A79" s="1290"/>
      <c r="B79" s="1291"/>
      <c r="C79" s="1292"/>
      <c r="D79" s="1302"/>
      <c r="E79" s="911" t="s">
        <v>480</v>
      </c>
      <c r="F79" s="986">
        <v>1000</v>
      </c>
      <c r="G79" s="987">
        <v>600</v>
      </c>
      <c r="H79" s="981">
        <v>100</v>
      </c>
      <c r="I79" s="982">
        <v>3</v>
      </c>
      <c r="J79" s="983">
        <f t="shared" si="24"/>
        <v>1.8</v>
      </c>
      <c r="K79" s="983">
        <f t="shared" si="25"/>
        <v>0.18</v>
      </c>
      <c r="L79" s="984">
        <f t="shared" si="14"/>
        <v>737.2</v>
      </c>
      <c r="M79" s="985">
        <f t="shared" si="26"/>
        <v>7372</v>
      </c>
      <c r="N79" s="985">
        <v>7372</v>
      </c>
      <c r="P79" s="1133"/>
    </row>
    <row r="80" spans="1:16" s="553" customFormat="1" ht="14.1" customHeight="1">
      <c r="A80" s="1290"/>
      <c r="B80" s="1291"/>
      <c r="C80" s="1292"/>
      <c r="D80" s="1155"/>
      <c r="E80" s="911" t="s">
        <v>480</v>
      </c>
      <c r="F80" s="986">
        <v>1200</v>
      </c>
      <c r="G80" s="987">
        <v>600</v>
      </c>
      <c r="H80" s="981">
        <v>100</v>
      </c>
      <c r="I80" s="982">
        <v>3</v>
      </c>
      <c r="J80" s="983">
        <f t="shared" ref="J80" si="27">F80*G80*I80/1000000</f>
        <v>2.16</v>
      </c>
      <c r="K80" s="983">
        <f t="shared" ref="K80" si="28">F80*G80*H80*I80/1000000000</f>
        <v>0.216</v>
      </c>
      <c r="L80" s="984">
        <f t="shared" si="14"/>
        <v>737.2</v>
      </c>
      <c r="M80" s="985">
        <f t="shared" ref="M80" si="29">N80*(100%-$M$7)</f>
        <v>7372</v>
      </c>
      <c r="N80" s="1138">
        <v>7372</v>
      </c>
      <c r="P80" s="1133"/>
    </row>
    <row r="81" spans="1:17" s="553" customFormat="1" ht="14.1" customHeight="1">
      <c r="A81" s="1290"/>
      <c r="B81" s="1291"/>
      <c r="C81" s="1292"/>
      <c r="D81" s="1156"/>
      <c r="E81" s="849" t="s">
        <v>482</v>
      </c>
      <c r="F81" s="713">
        <v>1000</v>
      </c>
      <c r="G81" s="714">
        <v>600</v>
      </c>
      <c r="H81" s="715">
        <v>110</v>
      </c>
      <c r="I81" s="574">
        <v>2</v>
      </c>
      <c r="J81" s="552">
        <f t="shared" si="24"/>
        <v>1.2</v>
      </c>
      <c r="K81" s="552">
        <f t="shared" si="25"/>
        <v>0.13200000000000001</v>
      </c>
      <c r="L81" s="716">
        <f t="shared" si="14"/>
        <v>832.37000000000012</v>
      </c>
      <c r="M81" s="547">
        <f t="shared" si="26"/>
        <v>7567</v>
      </c>
      <c r="N81" s="547">
        <v>7567</v>
      </c>
      <c r="P81" s="1133"/>
    </row>
    <row r="82" spans="1:17" s="553" customFormat="1" ht="14.1" customHeight="1">
      <c r="A82" s="1290"/>
      <c r="B82" s="1291"/>
      <c r="C82" s="1292"/>
      <c r="D82" s="1329" t="s">
        <v>47</v>
      </c>
      <c r="E82" s="849" t="s">
        <v>482</v>
      </c>
      <c r="F82" s="713">
        <v>1000</v>
      </c>
      <c r="G82" s="714">
        <v>600</v>
      </c>
      <c r="H82" s="715">
        <v>120</v>
      </c>
      <c r="I82" s="574">
        <v>2</v>
      </c>
      <c r="J82" s="552">
        <f t="shared" si="24"/>
        <v>1.2</v>
      </c>
      <c r="K82" s="552">
        <f t="shared" si="25"/>
        <v>0.14399999999999999</v>
      </c>
      <c r="L82" s="716">
        <f t="shared" si="14"/>
        <v>897.83999999999992</v>
      </c>
      <c r="M82" s="547">
        <f t="shared" si="26"/>
        <v>7482</v>
      </c>
      <c r="N82" s="547">
        <v>7482</v>
      </c>
      <c r="P82" s="1133"/>
      <c r="Q82" s="49"/>
    </row>
    <row r="83" spans="1:17" s="553" customFormat="1" ht="14.1" customHeight="1">
      <c r="A83" s="1290"/>
      <c r="B83" s="1291"/>
      <c r="C83" s="1292"/>
      <c r="D83" s="1329"/>
      <c r="E83" s="849" t="s">
        <v>482</v>
      </c>
      <c r="F83" s="713">
        <v>1000</v>
      </c>
      <c r="G83" s="714">
        <v>600</v>
      </c>
      <c r="H83" s="715">
        <v>130</v>
      </c>
      <c r="I83" s="574">
        <v>2</v>
      </c>
      <c r="J83" s="552">
        <f t="shared" si="24"/>
        <v>1.2</v>
      </c>
      <c r="K83" s="552">
        <f t="shared" si="25"/>
        <v>0.156</v>
      </c>
      <c r="L83" s="716">
        <f t="shared" si="14"/>
        <v>953.55000000000007</v>
      </c>
      <c r="M83" s="547">
        <f t="shared" si="26"/>
        <v>7335</v>
      </c>
      <c r="N83" s="547">
        <v>7335</v>
      </c>
      <c r="P83" s="1133"/>
    </row>
    <row r="84" spans="1:17" s="553" customFormat="1" ht="14.1" customHeight="1">
      <c r="A84" s="1290"/>
      <c r="B84" s="1291"/>
      <c r="C84" s="1292"/>
      <c r="D84" s="1302" t="s">
        <v>494</v>
      </c>
      <c r="E84" s="849" t="s">
        <v>482</v>
      </c>
      <c r="F84" s="713">
        <v>1000</v>
      </c>
      <c r="G84" s="714">
        <v>600</v>
      </c>
      <c r="H84" s="715">
        <v>140</v>
      </c>
      <c r="I84" s="574">
        <v>2</v>
      </c>
      <c r="J84" s="552">
        <f t="shared" si="24"/>
        <v>1.2</v>
      </c>
      <c r="K84" s="552">
        <f t="shared" si="25"/>
        <v>0.16800000000000001</v>
      </c>
      <c r="L84" s="716">
        <f t="shared" si="14"/>
        <v>1019.2</v>
      </c>
      <c r="M84" s="547">
        <f t="shared" si="26"/>
        <v>7280</v>
      </c>
      <c r="N84" s="547">
        <v>7280</v>
      </c>
      <c r="P84" s="1133"/>
    </row>
    <row r="85" spans="1:17" s="553" customFormat="1" ht="14.1" customHeight="1">
      <c r="A85" s="1290"/>
      <c r="B85" s="1291"/>
      <c r="C85" s="1292"/>
      <c r="D85" s="1302"/>
      <c r="E85" s="911" t="s">
        <v>480</v>
      </c>
      <c r="F85" s="986">
        <v>1000</v>
      </c>
      <c r="G85" s="987">
        <v>600</v>
      </c>
      <c r="H85" s="981">
        <v>150</v>
      </c>
      <c r="I85" s="982">
        <v>2</v>
      </c>
      <c r="J85" s="983">
        <f t="shared" si="24"/>
        <v>1.2</v>
      </c>
      <c r="K85" s="983">
        <f t="shared" si="25"/>
        <v>0.18</v>
      </c>
      <c r="L85" s="984">
        <f t="shared" si="14"/>
        <v>1052.8499999999999</v>
      </c>
      <c r="M85" s="985">
        <f t="shared" si="26"/>
        <v>7019</v>
      </c>
      <c r="N85" s="1138">
        <v>7019</v>
      </c>
      <c r="P85" s="1133"/>
    </row>
    <row r="86" spans="1:17" s="553" customFormat="1" ht="14.1" customHeight="1">
      <c r="A86" s="1290"/>
      <c r="B86" s="1291"/>
      <c r="C86" s="1292"/>
      <c r="D86" s="1302"/>
      <c r="E86" s="911" t="s">
        <v>480</v>
      </c>
      <c r="F86" s="986">
        <v>1200</v>
      </c>
      <c r="G86" s="987">
        <v>600</v>
      </c>
      <c r="H86" s="981">
        <v>150</v>
      </c>
      <c r="I86" s="982">
        <v>2</v>
      </c>
      <c r="J86" s="983">
        <f t="shared" ref="J86" si="30">F86*G86*I86/1000000</f>
        <v>1.44</v>
      </c>
      <c r="K86" s="983">
        <f t="shared" ref="K86" si="31">F86*G86*H86*I86/1000000000</f>
        <v>0.216</v>
      </c>
      <c r="L86" s="984">
        <f t="shared" si="14"/>
        <v>1052.8500000000001</v>
      </c>
      <c r="M86" s="985">
        <f t="shared" ref="M86" si="32">N86*(100%-$M$7)</f>
        <v>7019</v>
      </c>
      <c r="N86" s="1138">
        <v>7019</v>
      </c>
      <c r="P86" s="1133"/>
    </row>
    <row r="87" spans="1:17" s="553" customFormat="1" ht="14.1" customHeight="1">
      <c r="A87" s="1290"/>
      <c r="B87" s="1291"/>
      <c r="C87" s="1292"/>
      <c r="D87" s="1302"/>
      <c r="E87" s="849" t="s">
        <v>482</v>
      </c>
      <c r="F87" s="719">
        <v>1000</v>
      </c>
      <c r="G87" s="720">
        <v>600</v>
      </c>
      <c r="H87" s="715">
        <v>160</v>
      </c>
      <c r="I87" s="572">
        <v>2</v>
      </c>
      <c r="J87" s="552">
        <f t="shared" si="24"/>
        <v>1.2</v>
      </c>
      <c r="K87" s="552">
        <f t="shared" si="25"/>
        <v>0.192</v>
      </c>
      <c r="L87" s="716">
        <f t="shared" si="14"/>
        <v>1140.1600000000001</v>
      </c>
      <c r="M87" s="547">
        <f t="shared" si="26"/>
        <v>7126</v>
      </c>
      <c r="N87" s="547">
        <v>7126</v>
      </c>
      <c r="P87" s="1133"/>
    </row>
    <row r="88" spans="1:17" s="553" customFormat="1" ht="14.1" customHeight="1">
      <c r="A88" s="1290"/>
      <c r="B88" s="1291"/>
      <c r="C88" s="1292"/>
      <c r="D88" s="1302" t="s">
        <v>493</v>
      </c>
      <c r="E88" s="849" t="s">
        <v>482</v>
      </c>
      <c r="F88" s="719">
        <v>1000</v>
      </c>
      <c r="G88" s="720">
        <v>600</v>
      </c>
      <c r="H88" s="715">
        <v>170</v>
      </c>
      <c r="I88" s="572">
        <v>1</v>
      </c>
      <c r="J88" s="552">
        <f t="shared" si="24"/>
        <v>0.6</v>
      </c>
      <c r="K88" s="552">
        <f t="shared" si="25"/>
        <v>0.10199999999999999</v>
      </c>
      <c r="L88" s="716">
        <f t="shared" si="14"/>
        <v>1205.81</v>
      </c>
      <c r="M88" s="547">
        <f t="shared" si="26"/>
        <v>7093</v>
      </c>
      <c r="N88" s="547">
        <v>7093</v>
      </c>
      <c r="P88" s="1133"/>
    </row>
    <row r="89" spans="1:17" s="553" customFormat="1" ht="14.1" customHeight="1">
      <c r="A89" s="1290"/>
      <c r="B89" s="1291"/>
      <c r="C89" s="1292"/>
      <c r="D89" s="1302"/>
      <c r="E89" s="849" t="s">
        <v>482</v>
      </c>
      <c r="F89" s="717">
        <v>1000</v>
      </c>
      <c r="G89" s="718">
        <v>600</v>
      </c>
      <c r="H89" s="715">
        <v>180</v>
      </c>
      <c r="I89" s="572">
        <v>1</v>
      </c>
      <c r="J89" s="552">
        <f t="shared" si="24"/>
        <v>0.6</v>
      </c>
      <c r="K89" s="552">
        <f t="shared" si="25"/>
        <v>0.108</v>
      </c>
      <c r="L89" s="716">
        <f t="shared" si="14"/>
        <v>1271.3399999999999</v>
      </c>
      <c r="M89" s="547">
        <f t="shared" si="26"/>
        <v>7063</v>
      </c>
      <c r="N89" s="547">
        <v>7063</v>
      </c>
      <c r="P89" s="1133"/>
    </row>
    <row r="90" spans="1:17" s="553" customFormat="1" ht="14.1" customHeight="1">
      <c r="A90" s="1290"/>
      <c r="B90" s="1291"/>
      <c r="C90" s="1292"/>
      <c r="D90" s="1302"/>
      <c r="E90" s="849" t="s">
        <v>482</v>
      </c>
      <c r="F90" s="719">
        <v>1000</v>
      </c>
      <c r="G90" s="720">
        <v>600</v>
      </c>
      <c r="H90" s="715">
        <v>190</v>
      </c>
      <c r="I90" s="572">
        <v>1</v>
      </c>
      <c r="J90" s="552">
        <f t="shared" si="24"/>
        <v>0.6</v>
      </c>
      <c r="K90" s="552">
        <f t="shared" si="25"/>
        <v>0.114</v>
      </c>
      <c r="L90" s="716">
        <f t="shared" si="14"/>
        <v>1332.0900000000001</v>
      </c>
      <c r="M90" s="547">
        <f t="shared" si="26"/>
        <v>7011</v>
      </c>
      <c r="N90" s="547">
        <v>7011</v>
      </c>
      <c r="P90" s="1133"/>
    </row>
    <row r="91" spans="1:17" s="553" customFormat="1" ht="14.1" customHeight="1">
      <c r="A91" s="1290"/>
      <c r="B91" s="1291"/>
      <c r="C91" s="1292"/>
      <c r="D91" s="721"/>
      <c r="E91" s="969" t="s">
        <v>482</v>
      </c>
      <c r="F91" s="719">
        <v>1000</v>
      </c>
      <c r="G91" s="720">
        <v>600</v>
      </c>
      <c r="H91" s="715">
        <v>200</v>
      </c>
      <c r="I91" s="572">
        <v>1</v>
      </c>
      <c r="J91" s="552">
        <f t="shared" si="24"/>
        <v>0.6</v>
      </c>
      <c r="K91" s="552">
        <f t="shared" si="25"/>
        <v>0.12</v>
      </c>
      <c r="L91" s="716">
        <f t="shared" si="14"/>
        <v>1392.6</v>
      </c>
      <c r="M91" s="547">
        <f t="shared" si="26"/>
        <v>6963</v>
      </c>
      <c r="N91" s="547">
        <v>6963</v>
      </c>
      <c r="P91" s="1133"/>
    </row>
    <row r="92" spans="1:17" s="553" customFormat="1" ht="14.1" customHeight="1">
      <c r="A92" s="1290"/>
      <c r="B92" s="1291"/>
      <c r="C92" s="1292"/>
      <c r="D92" s="721"/>
      <c r="E92" s="969" t="s">
        <v>482</v>
      </c>
      <c r="F92" s="719">
        <v>1200</v>
      </c>
      <c r="G92" s="720">
        <v>600</v>
      </c>
      <c r="H92" s="715">
        <v>210</v>
      </c>
      <c r="I92" s="572">
        <v>1</v>
      </c>
      <c r="J92" s="552">
        <f t="shared" si="24"/>
        <v>0.72</v>
      </c>
      <c r="K92" s="552">
        <f t="shared" si="25"/>
        <v>0.1512</v>
      </c>
      <c r="L92" s="716">
        <f t="shared" si="14"/>
        <v>1462.23</v>
      </c>
      <c r="M92" s="547">
        <f t="shared" si="26"/>
        <v>6963</v>
      </c>
      <c r="N92" s="547">
        <v>6963</v>
      </c>
      <c r="P92" s="1133"/>
    </row>
    <row r="93" spans="1:17" s="553" customFormat="1" ht="14.1" customHeight="1">
      <c r="A93" s="1293"/>
      <c r="B93" s="1294"/>
      <c r="C93" s="1295"/>
      <c r="D93" s="722"/>
      <c r="E93" s="970" t="s">
        <v>482</v>
      </c>
      <c r="F93" s="723">
        <v>1200</v>
      </c>
      <c r="G93" s="724">
        <v>600</v>
      </c>
      <c r="H93" s="476">
        <v>250</v>
      </c>
      <c r="I93" s="573">
        <v>1</v>
      </c>
      <c r="J93" s="477">
        <f t="shared" si="24"/>
        <v>0.72</v>
      </c>
      <c r="K93" s="477">
        <f t="shared" si="25"/>
        <v>0.18</v>
      </c>
      <c r="L93" s="478">
        <f t="shared" si="14"/>
        <v>1740.75</v>
      </c>
      <c r="M93" s="548">
        <f t="shared" si="26"/>
        <v>6963</v>
      </c>
      <c r="N93" s="548">
        <v>6963</v>
      </c>
      <c r="P93" s="1133"/>
    </row>
    <row r="94" spans="1:17" s="102" customFormat="1" ht="18" customHeight="1">
      <c r="A94" s="1231" t="s">
        <v>221</v>
      </c>
      <c r="B94" s="1232"/>
      <c r="C94" s="1232"/>
      <c r="D94" s="1232"/>
      <c r="E94" s="1232"/>
      <c r="F94" s="1232"/>
      <c r="G94" s="1232"/>
      <c r="H94" s="1232"/>
      <c r="I94" s="1232"/>
      <c r="J94" s="1232"/>
      <c r="K94" s="1232"/>
      <c r="L94" s="1232"/>
      <c r="M94" s="1233"/>
      <c r="N94" s="547"/>
      <c r="P94" s="1133"/>
    </row>
    <row r="95" spans="1:17" ht="14.1" customHeight="1">
      <c r="A95" s="1347" t="s">
        <v>220</v>
      </c>
      <c r="B95" s="1348"/>
      <c r="C95" s="1349"/>
      <c r="D95" s="1128" t="s">
        <v>371</v>
      </c>
      <c r="E95" s="871" t="s">
        <v>478</v>
      </c>
      <c r="F95" s="993">
        <v>1000</v>
      </c>
      <c r="G95" s="994">
        <v>600</v>
      </c>
      <c r="H95" s="995">
        <v>50</v>
      </c>
      <c r="I95" s="996">
        <v>4</v>
      </c>
      <c r="J95" s="997">
        <f>F95*G95*I95/1000000</f>
        <v>2.4</v>
      </c>
      <c r="K95" s="997">
        <f>F95*G95*H95*I95/1000000000</f>
        <v>0.12</v>
      </c>
      <c r="L95" s="998">
        <f>M95/1000*H95</f>
        <v>334.55</v>
      </c>
      <c r="M95" s="999">
        <f>N95*(100%-$M$7)</f>
        <v>6691</v>
      </c>
      <c r="N95" s="547">
        <v>6691</v>
      </c>
      <c r="P95" s="1133"/>
    </row>
    <row r="96" spans="1:17" ht="14.1" customHeight="1">
      <c r="A96" s="1350"/>
      <c r="B96" s="1351"/>
      <c r="C96" s="1352"/>
      <c r="D96" s="1129" t="s">
        <v>496</v>
      </c>
      <c r="E96" s="897" t="s">
        <v>480</v>
      </c>
      <c r="F96" s="1121">
        <v>1000</v>
      </c>
      <c r="G96" s="1122">
        <v>600</v>
      </c>
      <c r="H96" s="1123">
        <v>100</v>
      </c>
      <c r="I96" s="1124">
        <v>2</v>
      </c>
      <c r="J96" s="1125">
        <f>F96*G96*I96/1000000</f>
        <v>1.2</v>
      </c>
      <c r="K96" s="1125">
        <f>F96*G96*H96*I96/1000000000</f>
        <v>0.12</v>
      </c>
      <c r="L96" s="1126">
        <f>M96/1000*H96</f>
        <v>669.1</v>
      </c>
      <c r="M96" s="1127">
        <f>N96*(100%-$M$7)</f>
        <v>6691</v>
      </c>
      <c r="N96" s="547">
        <f>N95</f>
        <v>6691</v>
      </c>
      <c r="P96" s="1133"/>
    </row>
    <row r="97" spans="1:16" s="102" customFormat="1" ht="18" customHeight="1">
      <c r="A97" s="1231" t="s">
        <v>29</v>
      </c>
      <c r="B97" s="1232"/>
      <c r="C97" s="1232"/>
      <c r="D97" s="1232"/>
      <c r="E97" s="1232"/>
      <c r="F97" s="1232"/>
      <c r="G97" s="1232"/>
      <c r="H97" s="1232"/>
      <c r="I97" s="1232"/>
      <c r="J97" s="1232"/>
      <c r="K97" s="1232"/>
      <c r="L97" s="1232"/>
      <c r="M97" s="1233"/>
      <c r="N97" s="547"/>
      <c r="P97" s="1133"/>
    </row>
    <row r="98" spans="1:16" ht="14.1" customHeight="1">
      <c r="A98" s="1277" t="s">
        <v>18</v>
      </c>
      <c r="B98" s="1278"/>
      <c r="C98" s="1278"/>
      <c r="D98" s="663" t="s">
        <v>56</v>
      </c>
      <c r="E98" s="851" t="s">
        <v>482</v>
      </c>
      <c r="F98" s="154">
        <v>1000</v>
      </c>
      <c r="G98" s="144">
        <v>600</v>
      </c>
      <c r="H98" s="143">
        <v>50</v>
      </c>
      <c r="I98" s="27">
        <v>6</v>
      </c>
      <c r="J98" s="142">
        <f>F98*G98*I98/1000000</f>
        <v>3.6</v>
      </c>
      <c r="K98" s="142">
        <f>F98*G98*H98*I98/1000000000</f>
        <v>0.18</v>
      </c>
      <c r="L98" s="40">
        <f t="shared" ref="L98:L113" si="33">M98*K98/J98</f>
        <v>282.84999999999997</v>
      </c>
      <c r="M98" s="12">
        <f>N98*(100%-$M$7)</f>
        <v>5657</v>
      </c>
      <c r="N98" s="547">
        <v>5657</v>
      </c>
      <c r="P98" s="1133"/>
    </row>
    <row r="99" spans="1:16" ht="14.1" customHeight="1">
      <c r="A99" s="1280"/>
      <c r="B99" s="1281"/>
      <c r="C99" s="1281"/>
      <c r="D99" s="23"/>
      <c r="E99" s="852" t="s">
        <v>482</v>
      </c>
      <c r="F99" s="44">
        <v>1000</v>
      </c>
      <c r="G99" s="20">
        <v>600</v>
      </c>
      <c r="H99" s="87">
        <v>60</v>
      </c>
      <c r="I99" s="31">
        <v>6</v>
      </c>
      <c r="J99" s="88">
        <f t="shared" ref="J99:J111" si="34">F99*G99*I99/1000000</f>
        <v>3.6</v>
      </c>
      <c r="K99" s="88">
        <f t="shared" ref="K99:K111" si="35">F99*G99*H99*I99/1000000000</f>
        <v>0.216</v>
      </c>
      <c r="L99" s="89">
        <f t="shared" si="33"/>
        <v>339.42</v>
      </c>
      <c r="M99" s="127">
        <f t="shared" ref="M99:M113" si="36">N99*(100%-$M$7)</f>
        <v>5657</v>
      </c>
      <c r="N99" s="547">
        <v>5657</v>
      </c>
      <c r="P99" s="1133"/>
    </row>
    <row r="100" spans="1:16" ht="14.1" customHeight="1">
      <c r="A100" s="1280"/>
      <c r="B100" s="1281"/>
      <c r="C100" s="1281"/>
      <c r="D100" s="1228"/>
      <c r="E100" s="852" t="s">
        <v>482</v>
      </c>
      <c r="F100" s="44">
        <v>1000</v>
      </c>
      <c r="G100" s="20">
        <v>600</v>
      </c>
      <c r="H100" s="87">
        <v>70</v>
      </c>
      <c r="I100" s="31">
        <v>4</v>
      </c>
      <c r="J100" s="88">
        <f t="shared" si="34"/>
        <v>2.4</v>
      </c>
      <c r="K100" s="88">
        <f t="shared" si="35"/>
        <v>0.16800000000000001</v>
      </c>
      <c r="L100" s="89">
        <f t="shared" si="33"/>
        <v>395.99000000000007</v>
      </c>
      <c r="M100" s="127">
        <f t="shared" si="36"/>
        <v>5657</v>
      </c>
      <c r="N100" s="547">
        <v>5657</v>
      </c>
      <c r="P100" s="1133"/>
    </row>
    <row r="101" spans="1:16" ht="14.1" customHeight="1">
      <c r="A101" s="1280"/>
      <c r="B101" s="1281"/>
      <c r="C101" s="1281"/>
      <c r="D101" s="1228"/>
      <c r="E101" s="852" t="s">
        <v>482</v>
      </c>
      <c r="F101" s="44">
        <v>1000</v>
      </c>
      <c r="G101" s="20">
        <v>600</v>
      </c>
      <c r="H101" s="87">
        <v>80</v>
      </c>
      <c r="I101" s="31">
        <v>4</v>
      </c>
      <c r="J101" s="88">
        <f t="shared" si="34"/>
        <v>2.4</v>
      </c>
      <c r="K101" s="88">
        <f t="shared" si="35"/>
        <v>0.192</v>
      </c>
      <c r="L101" s="89">
        <f t="shared" si="33"/>
        <v>452.56</v>
      </c>
      <c r="M101" s="127">
        <f t="shared" si="36"/>
        <v>5657</v>
      </c>
      <c r="N101" s="547">
        <v>5657</v>
      </c>
      <c r="P101" s="1133"/>
    </row>
    <row r="102" spans="1:16" ht="14.1" customHeight="1">
      <c r="A102" s="1280"/>
      <c r="B102" s="1281"/>
      <c r="C102" s="1281"/>
      <c r="D102" s="1228"/>
      <c r="E102" s="852" t="s">
        <v>482</v>
      </c>
      <c r="F102" s="44">
        <v>1000</v>
      </c>
      <c r="G102" s="20">
        <v>600</v>
      </c>
      <c r="H102" s="87">
        <v>90</v>
      </c>
      <c r="I102" s="31">
        <v>4</v>
      </c>
      <c r="J102" s="88">
        <f t="shared" si="34"/>
        <v>2.4</v>
      </c>
      <c r="K102" s="88">
        <f t="shared" si="35"/>
        <v>0.216</v>
      </c>
      <c r="L102" s="89">
        <f t="shared" si="33"/>
        <v>509.13000000000005</v>
      </c>
      <c r="M102" s="127">
        <f t="shared" si="36"/>
        <v>5657</v>
      </c>
      <c r="N102" s="547">
        <v>5657</v>
      </c>
      <c r="P102" s="1133"/>
    </row>
    <row r="103" spans="1:16" ht="14.1" customHeight="1">
      <c r="A103" s="1280"/>
      <c r="B103" s="1281"/>
      <c r="C103" s="1281"/>
      <c r="D103" s="1228"/>
      <c r="E103" s="852" t="s">
        <v>482</v>
      </c>
      <c r="F103" s="44">
        <v>1000</v>
      </c>
      <c r="G103" s="20">
        <v>600</v>
      </c>
      <c r="H103" s="87">
        <v>100</v>
      </c>
      <c r="I103" s="31">
        <v>3</v>
      </c>
      <c r="J103" s="88">
        <f t="shared" si="34"/>
        <v>1.8</v>
      </c>
      <c r="K103" s="88">
        <f t="shared" si="35"/>
        <v>0.18</v>
      </c>
      <c r="L103" s="89">
        <f t="shared" si="33"/>
        <v>565.69999999999993</v>
      </c>
      <c r="M103" s="127">
        <f t="shared" si="36"/>
        <v>5657</v>
      </c>
      <c r="N103" s="547">
        <v>5657</v>
      </c>
      <c r="P103" s="1133"/>
    </row>
    <row r="104" spans="1:16" ht="14.1" customHeight="1">
      <c r="A104" s="1280"/>
      <c r="B104" s="1281"/>
      <c r="C104" s="1281"/>
      <c r="D104" s="1228"/>
      <c r="E104" s="852" t="s">
        <v>482</v>
      </c>
      <c r="F104" s="44">
        <v>1000</v>
      </c>
      <c r="G104" s="20">
        <v>600</v>
      </c>
      <c r="H104" s="87">
        <v>110</v>
      </c>
      <c r="I104" s="576">
        <v>3</v>
      </c>
      <c r="J104" s="577">
        <f t="shared" si="34"/>
        <v>1.8</v>
      </c>
      <c r="K104" s="577">
        <f t="shared" si="35"/>
        <v>0.19800000000000001</v>
      </c>
      <c r="L104" s="89">
        <f t="shared" si="33"/>
        <v>622.27</v>
      </c>
      <c r="M104" s="127">
        <f t="shared" si="36"/>
        <v>5657</v>
      </c>
      <c r="N104" s="547">
        <v>5657</v>
      </c>
      <c r="P104" s="1133"/>
    </row>
    <row r="105" spans="1:16" ht="14.1" customHeight="1">
      <c r="A105" s="1280"/>
      <c r="B105" s="1281"/>
      <c r="C105" s="1281"/>
      <c r="D105" s="1228"/>
      <c r="E105" s="852" t="s">
        <v>482</v>
      </c>
      <c r="F105" s="44">
        <v>1000</v>
      </c>
      <c r="G105" s="20">
        <v>600</v>
      </c>
      <c r="H105" s="87">
        <v>120</v>
      </c>
      <c r="I105" s="31">
        <v>3</v>
      </c>
      <c r="J105" s="88">
        <f t="shared" si="34"/>
        <v>1.8</v>
      </c>
      <c r="K105" s="88">
        <f t="shared" si="35"/>
        <v>0.216</v>
      </c>
      <c r="L105" s="89">
        <f t="shared" si="33"/>
        <v>678.84</v>
      </c>
      <c r="M105" s="127">
        <f t="shared" si="36"/>
        <v>5657</v>
      </c>
      <c r="N105" s="547">
        <v>5657</v>
      </c>
      <c r="P105" s="1133"/>
    </row>
    <row r="106" spans="1:16" ht="14.1" customHeight="1">
      <c r="A106" s="1280"/>
      <c r="B106" s="1281"/>
      <c r="C106" s="1281"/>
      <c r="D106" s="664"/>
      <c r="E106" s="852" t="s">
        <v>482</v>
      </c>
      <c r="F106" s="44">
        <v>1000</v>
      </c>
      <c r="G106" s="20">
        <v>600</v>
      </c>
      <c r="H106" s="87">
        <v>130</v>
      </c>
      <c r="I106" s="31">
        <v>2</v>
      </c>
      <c r="J106" s="88">
        <f t="shared" si="34"/>
        <v>1.2</v>
      </c>
      <c r="K106" s="88">
        <f t="shared" si="35"/>
        <v>0.156</v>
      </c>
      <c r="L106" s="89">
        <f t="shared" si="33"/>
        <v>735.41</v>
      </c>
      <c r="M106" s="127">
        <f t="shared" si="36"/>
        <v>5657</v>
      </c>
      <c r="N106" s="547">
        <v>5657</v>
      </c>
      <c r="P106" s="1133"/>
    </row>
    <row r="107" spans="1:16" ht="14.1" customHeight="1">
      <c r="A107" s="1280"/>
      <c r="B107" s="1281"/>
      <c r="C107" s="1281"/>
      <c r="D107" s="1228"/>
      <c r="E107" s="852" t="s">
        <v>482</v>
      </c>
      <c r="F107" s="44">
        <v>1000</v>
      </c>
      <c r="G107" s="20">
        <v>600</v>
      </c>
      <c r="H107" s="87">
        <v>140</v>
      </c>
      <c r="I107" s="31">
        <v>2</v>
      </c>
      <c r="J107" s="88">
        <f t="shared" si="34"/>
        <v>1.2</v>
      </c>
      <c r="K107" s="88">
        <f t="shared" si="35"/>
        <v>0.16800000000000001</v>
      </c>
      <c r="L107" s="89">
        <f t="shared" si="33"/>
        <v>791.98000000000013</v>
      </c>
      <c r="M107" s="127">
        <f t="shared" si="36"/>
        <v>5657</v>
      </c>
      <c r="N107" s="547">
        <v>5657</v>
      </c>
      <c r="P107" s="1133"/>
    </row>
    <row r="108" spans="1:16" ht="14.1" customHeight="1">
      <c r="A108" s="1280"/>
      <c r="B108" s="1281"/>
      <c r="C108" s="1281"/>
      <c r="D108" s="1228"/>
      <c r="E108" s="852" t="s">
        <v>482</v>
      </c>
      <c r="F108" s="44">
        <v>1000</v>
      </c>
      <c r="G108" s="20">
        <v>600</v>
      </c>
      <c r="H108" s="87">
        <v>150</v>
      </c>
      <c r="I108" s="31">
        <v>2</v>
      </c>
      <c r="J108" s="88">
        <f t="shared" si="34"/>
        <v>1.2</v>
      </c>
      <c r="K108" s="88">
        <f t="shared" si="35"/>
        <v>0.18</v>
      </c>
      <c r="L108" s="89">
        <f t="shared" si="33"/>
        <v>848.55000000000007</v>
      </c>
      <c r="M108" s="127">
        <f t="shared" si="36"/>
        <v>5657</v>
      </c>
      <c r="N108" s="547">
        <v>5657</v>
      </c>
      <c r="P108" s="1133"/>
    </row>
    <row r="109" spans="1:16" ht="14.1" customHeight="1">
      <c r="A109" s="1280"/>
      <c r="B109" s="1281"/>
      <c r="C109" s="1281"/>
      <c r="D109" s="115"/>
      <c r="E109" s="853" t="s">
        <v>482</v>
      </c>
      <c r="F109" s="44">
        <v>1000</v>
      </c>
      <c r="G109" s="20">
        <v>600</v>
      </c>
      <c r="H109" s="137">
        <v>160</v>
      </c>
      <c r="I109" s="31">
        <v>2</v>
      </c>
      <c r="J109" s="88">
        <f t="shared" si="34"/>
        <v>1.2</v>
      </c>
      <c r="K109" s="88">
        <f t="shared" si="35"/>
        <v>0.192</v>
      </c>
      <c r="L109" s="89">
        <f t="shared" si="33"/>
        <v>905.12</v>
      </c>
      <c r="M109" s="127">
        <f t="shared" si="36"/>
        <v>5657</v>
      </c>
      <c r="N109" s="547">
        <v>5657</v>
      </c>
      <c r="P109" s="1133"/>
    </row>
    <row r="110" spans="1:16" ht="14.1" customHeight="1">
      <c r="A110" s="1280"/>
      <c r="B110" s="1281"/>
      <c r="C110" s="1281"/>
      <c r="D110" s="115"/>
      <c r="E110" s="853" t="s">
        <v>482</v>
      </c>
      <c r="F110" s="44">
        <v>1000</v>
      </c>
      <c r="G110" s="20">
        <v>600</v>
      </c>
      <c r="H110" s="35">
        <v>170</v>
      </c>
      <c r="I110" s="31">
        <v>2</v>
      </c>
      <c r="J110" s="88">
        <f t="shared" si="34"/>
        <v>1.2</v>
      </c>
      <c r="K110" s="88">
        <f t="shared" si="35"/>
        <v>0.20399999999999999</v>
      </c>
      <c r="L110" s="89">
        <f t="shared" si="33"/>
        <v>961.69</v>
      </c>
      <c r="M110" s="127">
        <f t="shared" si="36"/>
        <v>5657</v>
      </c>
      <c r="N110" s="547">
        <v>5657</v>
      </c>
      <c r="P110" s="1133"/>
    </row>
    <row r="111" spans="1:16" ht="14.1" customHeight="1">
      <c r="A111" s="1280"/>
      <c r="B111" s="1281"/>
      <c r="C111" s="1281"/>
      <c r="D111" s="115"/>
      <c r="E111" s="853" t="s">
        <v>482</v>
      </c>
      <c r="F111" s="44">
        <v>1000</v>
      </c>
      <c r="G111" s="20">
        <v>600</v>
      </c>
      <c r="H111" s="87">
        <v>180</v>
      </c>
      <c r="I111" s="31">
        <v>2</v>
      </c>
      <c r="J111" s="88">
        <f t="shared" si="34"/>
        <v>1.2</v>
      </c>
      <c r="K111" s="88">
        <f t="shared" si="35"/>
        <v>0.216</v>
      </c>
      <c r="L111" s="89">
        <f t="shared" si="33"/>
        <v>1018.2600000000001</v>
      </c>
      <c r="M111" s="127">
        <f t="shared" si="36"/>
        <v>5657</v>
      </c>
      <c r="N111" s="547">
        <v>5657</v>
      </c>
      <c r="P111" s="1133"/>
    </row>
    <row r="112" spans="1:16" ht="14.1" customHeight="1">
      <c r="A112" s="1280"/>
      <c r="B112" s="1281"/>
      <c r="C112" s="1281"/>
      <c r="D112" s="23"/>
      <c r="E112" s="852" t="s">
        <v>482</v>
      </c>
      <c r="F112" s="44">
        <v>1000</v>
      </c>
      <c r="G112" s="20">
        <v>600</v>
      </c>
      <c r="H112" s="87">
        <v>190</v>
      </c>
      <c r="I112" s="31">
        <v>2</v>
      </c>
      <c r="J112" s="88">
        <f>F112*G112*I112/1000000</f>
        <v>1.2</v>
      </c>
      <c r="K112" s="88">
        <f>F112*G112*H112*I112/1000000000</f>
        <v>0.22800000000000001</v>
      </c>
      <c r="L112" s="89">
        <f t="shared" si="33"/>
        <v>1074.8300000000002</v>
      </c>
      <c r="M112" s="127">
        <f t="shared" si="36"/>
        <v>5657</v>
      </c>
      <c r="N112" s="547">
        <v>5657</v>
      </c>
      <c r="P112" s="1133"/>
    </row>
    <row r="113" spans="1:16" ht="14.1" customHeight="1">
      <c r="A113" s="1283"/>
      <c r="B113" s="1284"/>
      <c r="C113" s="1284"/>
      <c r="D113" s="43"/>
      <c r="E113" s="855" t="s">
        <v>482</v>
      </c>
      <c r="F113" s="45">
        <v>1000</v>
      </c>
      <c r="G113" s="37">
        <v>600</v>
      </c>
      <c r="H113" s="155">
        <v>200</v>
      </c>
      <c r="I113" s="38">
        <v>2</v>
      </c>
      <c r="J113" s="130">
        <f>F113*G113*I113/1000000</f>
        <v>1.2</v>
      </c>
      <c r="K113" s="130">
        <f>F113*G113*H113*I113/1000000000</f>
        <v>0.24</v>
      </c>
      <c r="L113" s="156">
        <f t="shared" si="33"/>
        <v>1131.3999999999999</v>
      </c>
      <c r="M113" s="131">
        <f t="shared" si="36"/>
        <v>5657</v>
      </c>
      <c r="N113" s="547">
        <v>5657</v>
      </c>
      <c r="P113" s="1133"/>
    </row>
    <row r="114" spans="1:16" s="102" customFormat="1" ht="30" customHeight="1">
      <c r="A114" s="1208" t="s">
        <v>30</v>
      </c>
      <c r="B114" s="1209"/>
      <c r="C114" s="1209"/>
      <c r="D114" s="1209"/>
      <c r="E114" s="1209"/>
      <c r="F114" s="1209"/>
      <c r="G114" s="1209"/>
      <c r="H114" s="1209"/>
      <c r="I114" s="1209"/>
      <c r="J114" s="1209"/>
      <c r="K114" s="1209"/>
      <c r="L114" s="1209"/>
      <c r="M114" s="1210"/>
      <c r="N114" s="547">
        <v>0</v>
      </c>
      <c r="P114" s="1133"/>
    </row>
    <row r="115" spans="1:16" ht="14.1" customHeight="1">
      <c r="A115" s="1277" t="s">
        <v>37</v>
      </c>
      <c r="B115" s="1278"/>
      <c r="C115" s="1279"/>
      <c r="D115" s="42" t="s">
        <v>49</v>
      </c>
      <c r="E115" s="851" t="s">
        <v>482</v>
      </c>
      <c r="F115" s="123">
        <v>1200</v>
      </c>
      <c r="G115" s="25">
        <v>200</v>
      </c>
      <c r="H115" s="124">
        <v>50</v>
      </c>
      <c r="I115" s="27">
        <v>14</v>
      </c>
      <c r="J115" s="28">
        <f>F115*G115*I115/1000000</f>
        <v>3.36</v>
      </c>
      <c r="K115" s="28">
        <f>F115*G115*H115*I115/1000000000</f>
        <v>0.16800000000000001</v>
      </c>
      <c r="L115" s="12">
        <f t="shared" ref="L115:L146" si="37">M115/1000*H115</f>
        <v>354.09999999999997</v>
      </c>
      <c r="M115" s="12">
        <f>N115*(100%-$M$7)</f>
        <v>7082</v>
      </c>
      <c r="N115" s="547">
        <v>7082</v>
      </c>
      <c r="P115" s="1133"/>
    </row>
    <row r="116" spans="1:16" ht="14.1" customHeight="1">
      <c r="A116" s="1280"/>
      <c r="B116" s="1281"/>
      <c r="C116" s="1282"/>
      <c r="D116" s="138"/>
      <c r="E116" s="852" t="s">
        <v>482</v>
      </c>
      <c r="F116" s="85">
        <v>1200</v>
      </c>
      <c r="G116" s="9">
        <v>200</v>
      </c>
      <c r="H116" s="125">
        <v>60</v>
      </c>
      <c r="I116" s="10">
        <v>12</v>
      </c>
      <c r="J116" s="126">
        <f t="shared" ref="J116:J130" si="38">F116*G116*I116/1000000</f>
        <v>2.88</v>
      </c>
      <c r="K116" s="126">
        <f t="shared" ref="K116:K130" si="39">F116*G116*H116*I116/1000000000</f>
        <v>0.17280000000000001</v>
      </c>
      <c r="L116" s="127">
        <f t="shared" si="37"/>
        <v>424.92</v>
      </c>
      <c r="M116" s="127">
        <f t="shared" ref="M116:M146" si="40">N116*(100%-$M$7)</f>
        <v>7082</v>
      </c>
      <c r="N116" s="547">
        <v>7082</v>
      </c>
      <c r="P116" s="1133"/>
    </row>
    <row r="117" spans="1:16" ht="14.1" customHeight="1">
      <c r="A117" s="1280"/>
      <c r="B117" s="1281"/>
      <c r="C117" s="1282"/>
      <c r="D117" s="138"/>
      <c r="E117" s="852" t="s">
        <v>482</v>
      </c>
      <c r="F117" s="85">
        <v>1200</v>
      </c>
      <c r="G117" s="9">
        <v>200</v>
      </c>
      <c r="H117" s="125">
        <v>70</v>
      </c>
      <c r="I117" s="10">
        <v>10</v>
      </c>
      <c r="J117" s="126">
        <f t="shared" si="38"/>
        <v>2.4</v>
      </c>
      <c r="K117" s="126">
        <f t="shared" si="39"/>
        <v>0.16800000000000001</v>
      </c>
      <c r="L117" s="127">
        <f t="shared" si="37"/>
        <v>495.74</v>
      </c>
      <c r="M117" s="127">
        <f t="shared" si="40"/>
        <v>7082</v>
      </c>
      <c r="N117" s="547">
        <v>7082</v>
      </c>
      <c r="P117" s="1133"/>
    </row>
    <row r="118" spans="1:16" ht="14.1" customHeight="1">
      <c r="A118" s="1280"/>
      <c r="B118" s="1281"/>
      <c r="C118" s="1282"/>
      <c r="D118" s="138"/>
      <c r="E118" s="852" t="s">
        <v>482</v>
      </c>
      <c r="F118" s="85">
        <v>1200</v>
      </c>
      <c r="G118" s="9">
        <v>200</v>
      </c>
      <c r="H118" s="125">
        <v>80</v>
      </c>
      <c r="I118" s="10">
        <v>10</v>
      </c>
      <c r="J118" s="126">
        <f t="shared" si="38"/>
        <v>2.4</v>
      </c>
      <c r="K118" s="126">
        <f t="shared" si="39"/>
        <v>0.192</v>
      </c>
      <c r="L118" s="127">
        <f t="shared" si="37"/>
        <v>566.55999999999995</v>
      </c>
      <c r="M118" s="127">
        <f t="shared" si="40"/>
        <v>7082</v>
      </c>
      <c r="N118" s="547">
        <v>7082</v>
      </c>
      <c r="P118" s="1133"/>
    </row>
    <row r="119" spans="1:16" ht="14.1" customHeight="1">
      <c r="A119" s="1280"/>
      <c r="B119" s="1281"/>
      <c r="C119" s="1282"/>
      <c r="D119" s="1228"/>
      <c r="E119" s="852" t="s">
        <v>482</v>
      </c>
      <c r="F119" s="85">
        <v>1200</v>
      </c>
      <c r="G119" s="9">
        <v>200</v>
      </c>
      <c r="H119" s="125">
        <v>90</v>
      </c>
      <c r="I119" s="10">
        <v>8</v>
      </c>
      <c r="J119" s="126">
        <f t="shared" si="38"/>
        <v>1.92</v>
      </c>
      <c r="K119" s="126">
        <f t="shared" si="39"/>
        <v>0.17280000000000001</v>
      </c>
      <c r="L119" s="127">
        <f t="shared" si="37"/>
        <v>637.38</v>
      </c>
      <c r="M119" s="127">
        <f t="shared" si="40"/>
        <v>7082</v>
      </c>
      <c r="N119" s="547">
        <v>7082</v>
      </c>
      <c r="P119" s="1133"/>
    </row>
    <row r="120" spans="1:16" ht="14.1" customHeight="1">
      <c r="A120" s="1280"/>
      <c r="B120" s="1281"/>
      <c r="C120" s="1282"/>
      <c r="D120" s="1228"/>
      <c r="E120" s="852" t="s">
        <v>482</v>
      </c>
      <c r="F120" s="85">
        <v>1200</v>
      </c>
      <c r="G120" s="9">
        <v>200</v>
      </c>
      <c r="H120" s="125">
        <v>100</v>
      </c>
      <c r="I120" s="10">
        <v>8</v>
      </c>
      <c r="J120" s="126">
        <f t="shared" si="38"/>
        <v>1.92</v>
      </c>
      <c r="K120" s="126">
        <f t="shared" si="39"/>
        <v>0.192</v>
      </c>
      <c r="L120" s="127">
        <f t="shared" si="37"/>
        <v>708.19999999999993</v>
      </c>
      <c r="M120" s="127">
        <f t="shared" si="40"/>
        <v>7082</v>
      </c>
      <c r="N120" s="547">
        <v>7082</v>
      </c>
      <c r="P120" s="1133"/>
    </row>
    <row r="121" spans="1:16" ht="14.1" customHeight="1">
      <c r="A121" s="1280"/>
      <c r="B121" s="1281"/>
      <c r="C121" s="1282"/>
      <c r="D121" s="1228"/>
      <c r="E121" s="852" t="s">
        <v>482</v>
      </c>
      <c r="F121" s="85">
        <v>1200</v>
      </c>
      <c r="G121" s="9">
        <v>200</v>
      </c>
      <c r="H121" s="125">
        <v>110</v>
      </c>
      <c r="I121" s="10">
        <v>6</v>
      </c>
      <c r="J121" s="126">
        <f t="shared" si="38"/>
        <v>1.44</v>
      </c>
      <c r="K121" s="126">
        <f t="shared" si="39"/>
        <v>0.15840000000000001</v>
      </c>
      <c r="L121" s="127">
        <f t="shared" si="37"/>
        <v>779.02</v>
      </c>
      <c r="M121" s="127">
        <f t="shared" si="40"/>
        <v>7082</v>
      </c>
      <c r="N121" s="547">
        <v>7082</v>
      </c>
      <c r="P121" s="1133"/>
    </row>
    <row r="122" spans="1:16" ht="14.1" customHeight="1">
      <c r="A122" s="1280"/>
      <c r="B122" s="1281"/>
      <c r="C122" s="1282"/>
      <c r="D122" s="138"/>
      <c r="E122" s="852" t="s">
        <v>482</v>
      </c>
      <c r="F122" s="85">
        <v>1200</v>
      </c>
      <c r="G122" s="9">
        <v>200</v>
      </c>
      <c r="H122" s="125">
        <v>120</v>
      </c>
      <c r="I122" s="10">
        <v>6</v>
      </c>
      <c r="J122" s="126">
        <f t="shared" si="38"/>
        <v>1.44</v>
      </c>
      <c r="K122" s="126">
        <f t="shared" si="39"/>
        <v>0.17280000000000001</v>
      </c>
      <c r="L122" s="127">
        <f t="shared" si="37"/>
        <v>849.84</v>
      </c>
      <c r="M122" s="127">
        <f t="shared" si="40"/>
        <v>7082</v>
      </c>
      <c r="N122" s="547">
        <v>7082</v>
      </c>
      <c r="P122" s="1133"/>
    </row>
    <row r="123" spans="1:16" ht="14.1" customHeight="1">
      <c r="A123" s="1280"/>
      <c r="B123" s="1281"/>
      <c r="C123" s="1282"/>
      <c r="D123" s="138"/>
      <c r="E123" s="852" t="s">
        <v>482</v>
      </c>
      <c r="F123" s="85">
        <v>1200</v>
      </c>
      <c r="G123" s="9">
        <v>200</v>
      </c>
      <c r="H123" s="125">
        <v>130</v>
      </c>
      <c r="I123" s="10">
        <v>6</v>
      </c>
      <c r="J123" s="126">
        <f t="shared" si="38"/>
        <v>1.44</v>
      </c>
      <c r="K123" s="126">
        <f t="shared" si="39"/>
        <v>0.18720000000000001</v>
      </c>
      <c r="L123" s="127">
        <f t="shared" si="37"/>
        <v>920.66</v>
      </c>
      <c r="M123" s="127">
        <f t="shared" si="40"/>
        <v>7082</v>
      </c>
      <c r="N123" s="547">
        <v>7082</v>
      </c>
      <c r="P123" s="1133"/>
    </row>
    <row r="124" spans="1:16" ht="14.1" customHeight="1">
      <c r="A124" s="1280"/>
      <c r="B124" s="1281"/>
      <c r="C124" s="1282"/>
      <c r="D124" s="138"/>
      <c r="E124" s="852" t="s">
        <v>482</v>
      </c>
      <c r="F124" s="85">
        <v>1200</v>
      </c>
      <c r="G124" s="9">
        <v>200</v>
      </c>
      <c r="H124" s="125">
        <v>140</v>
      </c>
      <c r="I124" s="10">
        <v>4</v>
      </c>
      <c r="J124" s="126">
        <f t="shared" si="38"/>
        <v>0.96</v>
      </c>
      <c r="K124" s="126">
        <f t="shared" si="39"/>
        <v>0.13439999999999999</v>
      </c>
      <c r="L124" s="127">
        <f t="shared" si="37"/>
        <v>991.48</v>
      </c>
      <c r="M124" s="127">
        <f t="shared" si="40"/>
        <v>7082</v>
      </c>
      <c r="N124" s="547">
        <v>7082</v>
      </c>
      <c r="P124" s="1133"/>
    </row>
    <row r="125" spans="1:16" ht="14.1" customHeight="1">
      <c r="A125" s="1280"/>
      <c r="B125" s="1281"/>
      <c r="C125" s="1282"/>
      <c r="D125" s="138"/>
      <c r="E125" s="852" t="s">
        <v>482</v>
      </c>
      <c r="F125" s="85">
        <v>1200</v>
      </c>
      <c r="G125" s="9">
        <v>200</v>
      </c>
      <c r="H125" s="125">
        <v>150</v>
      </c>
      <c r="I125" s="10">
        <v>4</v>
      </c>
      <c r="J125" s="126">
        <f t="shared" si="38"/>
        <v>0.96</v>
      </c>
      <c r="K125" s="126">
        <f t="shared" si="39"/>
        <v>0.14399999999999999</v>
      </c>
      <c r="L125" s="127">
        <f t="shared" si="37"/>
        <v>1062.3</v>
      </c>
      <c r="M125" s="127">
        <f t="shared" si="40"/>
        <v>7082</v>
      </c>
      <c r="N125" s="547">
        <v>7082</v>
      </c>
      <c r="P125" s="1133"/>
    </row>
    <row r="126" spans="1:16" ht="14.1" customHeight="1">
      <c r="A126" s="1280"/>
      <c r="B126" s="1281"/>
      <c r="C126" s="1282"/>
      <c r="D126" s="138"/>
      <c r="E126" s="852" t="s">
        <v>482</v>
      </c>
      <c r="F126" s="85">
        <v>1200</v>
      </c>
      <c r="G126" s="9">
        <v>200</v>
      </c>
      <c r="H126" s="125">
        <v>160</v>
      </c>
      <c r="I126" s="10">
        <v>4</v>
      </c>
      <c r="J126" s="126">
        <f t="shared" si="38"/>
        <v>0.96</v>
      </c>
      <c r="K126" s="126">
        <f t="shared" si="39"/>
        <v>0.15359999999999999</v>
      </c>
      <c r="L126" s="127">
        <f t="shared" si="37"/>
        <v>1133.1199999999999</v>
      </c>
      <c r="M126" s="127">
        <f t="shared" si="40"/>
        <v>7082</v>
      </c>
      <c r="N126" s="547">
        <v>7082</v>
      </c>
      <c r="P126" s="1133"/>
    </row>
    <row r="127" spans="1:16" ht="14.1" customHeight="1">
      <c r="A127" s="1280"/>
      <c r="B127" s="1281"/>
      <c r="C127" s="1282"/>
      <c r="D127" s="138"/>
      <c r="E127" s="852" t="s">
        <v>482</v>
      </c>
      <c r="F127" s="85">
        <v>1200</v>
      </c>
      <c r="G127" s="9">
        <v>200</v>
      </c>
      <c r="H127" s="125">
        <v>170</v>
      </c>
      <c r="I127" s="10">
        <v>4</v>
      </c>
      <c r="J127" s="126">
        <f t="shared" si="38"/>
        <v>0.96</v>
      </c>
      <c r="K127" s="126">
        <f t="shared" si="39"/>
        <v>0.16320000000000001</v>
      </c>
      <c r="L127" s="127">
        <f t="shared" si="37"/>
        <v>1203.94</v>
      </c>
      <c r="M127" s="127">
        <f t="shared" si="40"/>
        <v>7082</v>
      </c>
      <c r="N127" s="547">
        <v>7082</v>
      </c>
      <c r="P127" s="1133"/>
    </row>
    <row r="128" spans="1:16" ht="14.1" customHeight="1">
      <c r="A128" s="1280"/>
      <c r="B128" s="1281"/>
      <c r="C128" s="1282"/>
      <c r="D128" s="138"/>
      <c r="E128" s="852" t="s">
        <v>482</v>
      </c>
      <c r="F128" s="85">
        <v>1200</v>
      </c>
      <c r="G128" s="9">
        <v>200</v>
      </c>
      <c r="H128" s="125">
        <v>180</v>
      </c>
      <c r="I128" s="10">
        <v>4</v>
      </c>
      <c r="J128" s="126">
        <f t="shared" si="38"/>
        <v>0.96</v>
      </c>
      <c r="K128" s="126">
        <f t="shared" si="39"/>
        <v>0.17280000000000001</v>
      </c>
      <c r="L128" s="127">
        <f t="shared" si="37"/>
        <v>1274.76</v>
      </c>
      <c r="M128" s="127">
        <f t="shared" si="40"/>
        <v>7082</v>
      </c>
      <c r="N128" s="547">
        <v>7082</v>
      </c>
      <c r="P128" s="1133"/>
    </row>
    <row r="129" spans="1:16" ht="14.1" customHeight="1">
      <c r="A129" s="1280"/>
      <c r="B129" s="1281"/>
      <c r="C129" s="1282"/>
      <c r="D129" s="138"/>
      <c r="E129" s="852" t="s">
        <v>482</v>
      </c>
      <c r="F129" s="85">
        <v>1200</v>
      </c>
      <c r="G129" s="9">
        <v>200</v>
      </c>
      <c r="H129" s="125">
        <v>190</v>
      </c>
      <c r="I129" s="31">
        <v>4</v>
      </c>
      <c r="J129" s="126">
        <f t="shared" si="38"/>
        <v>0.96</v>
      </c>
      <c r="K129" s="126">
        <f t="shared" si="39"/>
        <v>0.18240000000000001</v>
      </c>
      <c r="L129" s="127">
        <f t="shared" si="37"/>
        <v>1345.58</v>
      </c>
      <c r="M129" s="127">
        <f t="shared" si="40"/>
        <v>7082</v>
      </c>
      <c r="N129" s="547">
        <v>7082</v>
      </c>
      <c r="P129" s="1133"/>
    </row>
    <row r="130" spans="1:16" ht="14.1" customHeight="1">
      <c r="A130" s="1280"/>
      <c r="B130" s="1281"/>
      <c r="C130" s="1282"/>
      <c r="D130" s="24"/>
      <c r="E130" s="855" t="s">
        <v>482</v>
      </c>
      <c r="F130" s="128">
        <v>1200</v>
      </c>
      <c r="G130" s="37">
        <v>200</v>
      </c>
      <c r="H130" s="129">
        <v>200</v>
      </c>
      <c r="I130" s="38">
        <v>4</v>
      </c>
      <c r="J130" s="130">
        <f t="shared" si="38"/>
        <v>0.96</v>
      </c>
      <c r="K130" s="130">
        <f t="shared" si="39"/>
        <v>0.192</v>
      </c>
      <c r="L130" s="131">
        <f t="shared" si="37"/>
        <v>1416.3999999999999</v>
      </c>
      <c r="M130" s="131">
        <f t="shared" si="40"/>
        <v>7082</v>
      </c>
      <c r="N130" s="547">
        <v>7082</v>
      </c>
      <c r="P130" s="1133"/>
    </row>
    <row r="131" spans="1:16" ht="14.1" customHeight="1">
      <c r="A131" s="1280"/>
      <c r="B131" s="1281"/>
      <c r="C131" s="1282"/>
      <c r="D131" s="42" t="s">
        <v>49</v>
      </c>
      <c r="E131" s="851" t="s">
        <v>482</v>
      </c>
      <c r="F131" s="123">
        <v>1200</v>
      </c>
      <c r="G131" s="25">
        <v>150</v>
      </c>
      <c r="H131" s="124">
        <v>50</v>
      </c>
      <c r="I131" s="27">
        <v>12</v>
      </c>
      <c r="J131" s="28">
        <f>F131*G131*I131/1000000</f>
        <v>2.16</v>
      </c>
      <c r="K131" s="28">
        <f>F131*G131*H131*I131/1000000000</f>
        <v>0.108</v>
      </c>
      <c r="L131" s="12">
        <f t="shared" si="37"/>
        <v>354.09999999999997</v>
      </c>
      <c r="M131" s="12">
        <f t="shared" si="40"/>
        <v>7082</v>
      </c>
      <c r="N131" s="547">
        <v>7082</v>
      </c>
      <c r="P131" s="1133"/>
    </row>
    <row r="132" spans="1:16" ht="14.1" customHeight="1">
      <c r="A132" s="1280"/>
      <c r="B132" s="1281"/>
      <c r="C132" s="1282"/>
      <c r="D132" s="139"/>
      <c r="E132" s="852" t="s">
        <v>482</v>
      </c>
      <c r="F132" s="85">
        <v>1200</v>
      </c>
      <c r="G132" s="9">
        <v>150</v>
      </c>
      <c r="H132" s="125">
        <v>60</v>
      </c>
      <c r="I132" s="10">
        <v>10</v>
      </c>
      <c r="J132" s="126">
        <f t="shared" ref="J132:J146" si="41">F132*G132*I132/1000000</f>
        <v>1.8</v>
      </c>
      <c r="K132" s="126">
        <f t="shared" ref="K132:K146" si="42">F132*G132*H132*I132/1000000000</f>
        <v>0.108</v>
      </c>
      <c r="L132" s="127">
        <f t="shared" si="37"/>
        <v>424.92</v>
      </c>
      <c r="M132" s="127">
        <f t="shared" si="40"/>
        <v>7082</v>
      </c>
      <c r="N132" s="547">
        <v>7082</v>
      </c>
      <c r="P132" s="1133"/>
    </row>
    <row r="133" spans="1:16" ht="14.1" customHeight="1">
      <c r="A133" s="1280"/>
      <c r="B133" s="1281"/>
      <c r="C133" s="1282"/>
      <c r="D133" s="139"/>
      <c r="E133" s="852" t="s">
        <v>482</v>
      </c>
      <c r="F133" s="85">
        <v>1200</v>
      </c>
      <c r="G133" s="9">
        <v>150</v>
      </c>
      <c r="H133" s="125">
        <v>70</v>
      </c>
      <c r="I133" s="10">
        <v>8</v>
      </c>
      <c r="J133" s="126">
        <f t="shared" si="41"/>
        <v>1.44</v>
      </c>
      <c r="K133" s="126">
        <f t="shared" si="42"/>
        <v>0.1008</v>
      </c>
      <c r="L133" s="127">
        <f t="shared" si="37"/>
        <v>495.74</v>
      </c>
      <c r="M133" s="127">
        <f t="shared" si="40"/>
        <v>7082</v>
      </c>
      <c r="N133" s="547">
        <v>7082</v>
      </c>
      <c r="P133" s="1133"/>
    </row>
    <row r="134" spans="1:16" ht="14.1" customHeight="1">
      <c r="A134" s="1280"/>
      <c r="B134" s="1281"/>
      <c r="C134" s="1282"/>
      <c r="D134" s="139"/>
      <c r="E134" s="852" t="s">
        <v>482</v>
      </c>
      <c r="F134" s="85">
        <v>1200</v>
      </c>
      <c r="G134" s="9">
        <v>150</v>
      </c>
      <c r="H134" s="125">
        <v>80</v>
      </c>
      <c r="I134" s="10">
        <v>6</v>
      </c>
      <c r="J134" s="126">
        <f t="shared" si="41"/>
        <v>1.08</v>
      </c>
      <c r="K134" s="126">
        <f t="shared" si="42"/>
        <v>8.6400000000000005E-2</v>
      </c>
      <c r="L134" s="127">
        <f t="shared" si="37"/>
        <v>566.55999999999995</v>
      </c>
      <c r="M134" s="127">
        <f t="shared" si="40"/>
        <v>7082</v>
      </c>
      <c r="N134" s="547">
        <v>7082</v>
      </c>
      <c r="P134" s="1133"/>
    </row>
    <row r="135" spans="1:16" ht="14.1" customHeight="1">
      <c r="A135" s="1280"/>
      <c r="B135" s="1281"/>
      <c r="C135" s="1282"/>
      <c r="D135" s="1228"/>
      <c r="E135" s="852" t="s">
        <v>482</v>
      </c>
      <c r="F135" s="85">
        <v>1200</v>
      </c>
      <c r="G135" s="9">
        <v>150</v>
      </c>
      <c r="H135" s="125">
        <v>90</v>
      </c>
      <c r="I135" s="10">
        <v>6</v>
      </c>
      <c r="J135" s="126">
        <f t="shared" si="41"/>
        <v>1.08</v>
      </c>
      <c r="K135" s="126">
        <f t="shared" si="42"/>
        <v>9.7199999999999995E-2</v>
      </c>
      <c r="L135" s="127">
        <f t="shared" si="37"/>
        <v>637.38</v>
      </c>
      <c r="M135" s="127">
        <f t="shared" si="40"/>
        <v>7082</v>
      </c>
      <c r="N135" s="547">
        <v>7082</v>
      </c>
      <c r="P135" s="1133"/>
    </row>
    <row r="136" spans="1:16" ht="14.1" customHeight="1">
      <c r="A136" s="1280"/>
      <c r="B136" s="1281"/>
      <c r="C136" s="1282"/>
      <c r="D136" s="1228"/>
      <c r="E136" s="852" t="s">
        <v>482</v>
      </c>
      <c r="F136" s="85">
        <v>1200</v>
      </c>
      <c r="G136" s="9">
        <v>150</v>
      </c>
      <c r="H136" s="125">
        <v>100</v>
      </c>
      <c r="I136" s="10">
        <v>6</v>
      </c>
      <c r="J136" s="126">
        <f t="shared" si="41"/>
        <v>1.08</v>
      </c>
      <c r="K136" s="126">
        <f t="shared" si="42"/>
        <v>0.108</v>
      </c>
      <c r="L136" s="127">
        <f t="shared" si="37"/>
        <v>708.19999999999993</v>
      </c>
      <c r="M136" s="127">
        <f t="shared" si="40"/>
        <v>7082</v>
      </c>
      <c r="N136" s="547">
        <v>7082</v>
      </c>
      <c r="P136" s="1133"/>
    </row>
    <row r="137" spans="1:16" ht="14.1" customHeight="1">
      <c r="A137" s="1280"/>
      <c r="B137" s="1281"/>
      <c r="C137" s="1282"/>
      <c r="D137" s="1228"/>
      <c r="E137" s="852" t="s">
        <v>482</v>
      </c>
      <c r="F137" s="85">
        <v>1200</v>
      </c>
      <c r="G137" s="9">
        <v>150</v>
      </c>
      <c r="H137" s="125">
        <v>110</v>
      </c>
      <c r="I137" s="10">
        <v>4</v>
      </c>
      <c r="J137" s="126">
        <f t="shared" si="41"/>
        <v>0.72</v>
      </c>
      <c r="K137" s="126">
        <f t="shared" si="42"/>
        <v>7.9200000000000007E-2</v>
      </c>
      <c r="L137" s="127">
        <f t="shared" si="37"/>
        <v>779.02</v>
      </c>
      <c r="M137" s="127">
        <f t="shared" si="40"/>
        <v>7082</v>
      </c>
      <c r="N137" s="547">
        <v>7082</v>
      </c>
      <c r="P137" s="1133"/>
    </row>
    <row r="138" spans="1:16" ht="14.1" customHeight="1">
      <c r="A138" s="1280"/>
      <c r="B138" s="1281"/>
      <c r="C138" s="1282"/>
      <c r="D138" s="139"/>
      <c r="E138" s="852" t="s">
        <v>482</v>
      </c>
      <c r="F138" s="85">
        <v>1200</v>
      </c>
      <c r="G138" s="9">
        <v>150</v>
      </c>
      <c r="H138" s="125">
        <v>120</v>
      </c>
      <c r="I138" s="10">
        <v>4</v>
      </c>
      <c r="J138" s="126">
        <f t="shared" si="41"/>
        <v>0.72</v>
      </c>
      <c r="K138" s="126">
        <f t="shared" si="42"/>
        <v>8.6400000000000005E-2</v>
      </c>
      <c r="L138" s="127">
        <f t="shared" si="37"/>
        <v>849.84</v>
      </c>
      <c r="M138" s="127">
        <f t="shared" si="40"/>
        <v>7082</v>
      </c>
      <c r="N138" s="547">
        <v>7082</v>
      </c>
      <c r="P138" s="1133"/>
    </row>
    <row r="139" spans="1:16" ht="14.1" customHeight="1">
      <c r="A139" s="1280"/>
      <c r="B139" s="1281"/>
      <c r="C139" s="1282"/>
      <c r="D139" s="139"/>
      <c r="E139" s="852" t="s">
        <v>482</v>
      </c>
      <c r="F139" s="85">
        <v>1200</v>
      </c>
      <c r="G139" s="9">
        <v>150</v>
      </c>
      <c r="H139" s="125">
        <v>130</v>
      </c>
      <c r="I139" s="10">
        <v>4</v>
      </c>
      <c r="J139" s="126">
        <f t="shared" si="41"/>
        <v>0.72</v>
      </c>
      <c r="K139" s="126">
        <f t="shared" si="42"/>
        <v>9.3600000000000003E-2</v>
      </c>
      <c r="L139" s="127">
        <f t="shared" si="37"/>
        <v>920.66</v>
      </c>
      <c r="M139" s="127">
        <f>N139*(100%-$M$7)</f>
        <v>7082</v>
      </c>
      <c r="N139" s="547">
        <v>7082</v>
      </c>
      <c r="P139" s="1133"/>
    </row>
    <row r="140" spans="1:16" ht="14.1" customHeight="1">
      <c r="A140" s="1280"/>
      <c r="B140" s="1281"/>
      <c r="C140" s="1282"/>
      <c r="D140" s="139"/>
      <c r="E140" s="852" t="s">
        <v>482</v>
      </c>
      <c r="F140" s="85">
        <v>1200</v>
      </c>
      <c r="G140" s="9">
        <v>150</v>
      </c>
      <c r="H140" s="125">
        <v>140</v>
      </c>
      <c r="I140" s="10">
        <v>4</v>
      </c>
      <c r="J140" s="126">
        <f t="shared" si="41"/>
        <v>0.72</v>
      </c>
      <c r="K140" s="126">
        <f t="shared" si="42"/>
        <v>0.1008</v>
      </c>
      <c r="L140" s="127">
        <f t="shared" si="37"/>
        <v>991.48</v>
      </c>
      <c r="M140" s="127">
        <f t="shared" si="40"/>
        <v>7082</v>
      </c>
      <c r="N140" s="547">
        <v>7082</v>
      </c>
      <c r="P140" s="1133"/>
    </row>
    <row r="141" spans="1:16" ht="14.1" customHeight="1">
      <c r="A141" s="1280"/>
      <c r="B141" s="1281"/>
      <c r="C141" s="1282"/>
      <c r="D141" s="139"/>
      <c r="E141" s="852" t="s">
        <v>482</v>
      </c>
      <c r="F141" s="85">
        <v>1200</v>
      </c>
      <c r="G141" s="9">
        <v>150</v>
      </c>
      <c r="H141" s="125">
        <v>150</v>
      </c>
      <c r="I141" s="10">
        <v>4</v>
      </c>
      <c r="J141" s="126">
        <f t="shared" si="41"/>
        <v>0.72</v>
      </c>
      <c r="K141" s="126">
        <f t="shared" si="42"/>
        <v>0.108</v>
      </c>
      <c r="L141" s="127">
        <f t="shared" si="37"/>
        <v>1062.3</v>
      </c>
      <c r="M141" s="127">
        <f t="shared" si="40"/>
        <v>7082</v>
      </c>
      <c r="N141" s="547">
        <v>7082</v>
      </c>
      <c r="P141" s="1133"/>
    </row>
    <row r="142" spans="1:16" ht="14.1" customHeight="1">
      <c r="A142" s="1280"/>
      <c r="B142" s="1281"/>
      <c r="C142" s="1282"/>
      <c r="D142" s="139"/>
      <c r="E142" s="852" t="s">
        <v>482</v>
      </c>
      <c r="F142" s="85">
        <v>1200</v>
      </c>
      <c r="G142" s="9">
        <v>150</v>
      </c>
      <c r="H142" s="125">
        <v>160</v>
      </c>
      <c r="I142" s="10">
        <v>4</v>
      </c>
      <c r="J142" s="126">
        <f t="shared" si="41"/>
        <v>0.72</v>
      </c>
      <c r="K142" s="126">
        <f t="shared" si="42"/>
        <v>0.1152</v>
      </c>
      <c r="L142" s="127">
        <f t="shared" si="37"/>
        <v>1133.1199999999999</v>
      </c>
      <c r="M142" s="127">
        <f t="shared" si="40"/>
        <v>7082</v>
      </c>
      <c r="N142" s="547">
        <v>7082</v>
      </c>
      <c r="P142" s="1133"/>
    </row>
    <row r="143" spans="1:16" ht="14.1" customHeight="1">
      <c r="A143" s="1280"/>
      <c r="B143" s="1281"/>
      <c r="C143" s="1282"/>
      <c r="D143" s="139"/>
      <c r="E143" s="852" t="s">
        <v>482</v>
      </c>
      <c r="F143" s="85">
        <v>1200</v>
      </c>
      <c r="G143" s="9">
        <v>150</v>
      </c>
      <c r="H143" s="125">
        <v>170</v>
      </c>
      <c r="I143" s="10">
        <v>4</v>
      </c>
      <c r="J143" s="126">
        <f t="shared" si="41"/>
        <v>0.72</v>
      </c>
      <c r="K143" s="126">
        <f t="shared" si="42"/>
        <v>0.12239999999999999</v>
      </c>
      <c r="L143" s="127">
        <f t="shared" si="37"/>
        <v>1203.94</v>
      </c>
      <c r="M143" s="127">
        <f t="shared" si="40"/>
        <v>7082</v>
      </c>
      <c r="N143" s="547">
        <v>7082</v>
      </c>
      <c r="P143" s="1133"/>
    </row>
    <row r="144" spans="1:16" ht="14.1" customHeight="1">
      <c r="A144" s="1280"/>
      <c r="B144" s="1281"/>
      <c r="C144" s="1282"/>
      <c r="D144" s="139"/>
      <c r="E144" s="852" t="s">
        <v>482</v>
      </c>
      <c r="F144" s="85">
        <v>1200</v>
      </c>
      <c r="G144" s="9">
        <v>150</v>
      </c>
      <c r="H144" s="125">
        <v>180</v>
      </c>
      <c r="I144" s="10">
        <v>4</v>
      </c>
      <c r="J144" s="126">
        <f t="shared" si="41"/>
        <v>0.72</v>
      </c>
      <c r="K144" s="126">
        <f t="shared" si="42"/>
        <v>0.12959999999999999</v>
      </c>
      <c r="L144" s="127">
        <f t="shared" si="37"/>
        <v>1274.76</v>
      </c>
      <c r="M144" s="127">
        <f t="shared" si="40"/>
        <v>7082</v>
      </c>
      <c r="N144" s="547">
        <v>7082</v>
      </c>
      <c r="P144" s="1133"/>
    </row>
    <row r="145" spans="1:16" ht="14.1" customHeight="1">
      <c r="A145" s="1280"/>
      <c r="B145" s="1281"/>
      <c r="C145" s="1282"/>
      <c r="D145" s="139"/>
      <c r="E145" s="852" t="s">
        <v>482</v>
      </c>
      <c r="F145" s="85">
        <v>1200</v>
      </c>
      <c r="G145" s="9">
        <v>150</v>
      </c>
      <c r="H145" s="125">
        <v>190</v>
      </c>
      <c r="I145" s="31">
        <v>4</v>
      </c>
      <c r="J145" s="126">
        <f t="shared" si="41"/>
        <v>0.72</v>
      </c>
      <c r="K145" s="126">
        <f t="shared" si="42"/>
        <v>0.1368</v>
      </c>
      <c r="L145" s="127">
        <f t="shared" si="37"/>
        <v>1345.58</v>
      </c>
      <c r="M145" s="127">
        <f t="shared" si="40"/>
        <v>7082</v>
      </c>
      <c r="N145" s="547">
        <v>7082</v>
      </c>
      <c r="P145" s="1133"/>
    </row>
    <row r="146" spans="1:16" ht="14.1" customHeight="1">
      <c r="A146" s="1283"/>
      <c r="B146" s="1284"/>
      <c r="C146" s="1285"/>
      <c r="D146" s="24"/>
      <c r="E146" s="855" t="s">
        <v>482</v>
      </c>
      <c r="F146" s="128">
        <v>1200</v>
      </c>
      <c r="G146" s="37">
        <v>150</v>
      </c>
      <c r="H146" s="129">
        <v>200</v>
      </c>
      <c r="I146" s="38">
        <v>4</v>
      </c>
      <c r="J146" s="130">
        <f t="shared" si="41"/>
        <v>0.72</v>
      </c>
      <c r="K146" s="130">
        <f t="shared" si="42"/>
        <v>0.14399999999999999</v>
      </c>
      <c r="L146" s="131">
        <f t="shared" si="37"/>
        <v>1416.3999999999999</v>
      </c>
      <c r="M146" s="131">
        <f t="shared" si="40"/>
        <v>7082</v>
      </c>
      <c r="N146" s="547">
        <v>7082</v>
      </c>
      <c r="P146" s="1133"/>
    </row>
    <row r="147" spans="1:16" ht="12.75" customHeight="1">
      <c r="L147" s="17"/>
      <c r="M147" s="17"/>
      <c r="N147" s="965"/>
    </row>
    <row r="148" spans="1:16" ht="12.75" customHeight="1">
      <c r="A148" s="110"/>
      <c r="B148" s="110"/>
      <c r="C148" s="110"/>
      <c r="D148" s="110"/>
      <c r="F148" s="110"/>
      <c r="G148" s="110"/>
      <c r="H148" s="110"/>
      <c r="I148" s="110"/>
      <c r="J148" s="111"/>
      <c r="K148" s="111"/>
      <c r="L148" s="132"/>
      <c r="M148" s="132"/>
      <c r="N148" s="966"/>
    </row>
    <row r="149" spans="1:16" ht="12.75" customHeight="1">
      <c r="A149" s="1252"/>
      <c r="B149" s="1346"/>
      <c r="C149" s="1346"/>
      <c r="D149" s="1346"/>
      <c r="E149" s="1346"/>
      <c r="F149" s="1346"/>
      <c r="G149" s="1346"/>
      <c r="H149" s="1346"/>
      <c r="I149" s="1346"/>
      <c r="J149" s="1346"/>
      <c r="K149" s="1346"/>
      <c r="L149" s="133"/>
      <c r="M149" s="133"/>
      <c r="N149" s="967"/>
    </row>
    <row r="150" spans="1:16" s="134" customFormat="1" ht="12.75" customHeight="1">
      <c r="A150" s="1252"/>
      <c r="B150" s="1252"/>
      <c r="C150" s="1252"/>
      <c r="D150" s="1252"/>
      <c r="E150" s="1252"/>
      <c r="F150" s="1252"/>
      <c r="G150" s="1252"/>
      <c r="H150" s="1252"/>
      <c r="I150" s="1252"/>
      <c r="J150" s="1252"/>
      <c r="K150" s="1252"/>
      <c r="L150" s="1345"/>
      <c r="M150" s="1345"/>
      <c r="N150" s="657"/>
    </row>
    <row r="151" spans="1:16" s="134" customFormat="1" ht="12.75" customHeight="1">
      <c r="A151" s="1266"/>
      <c r="B151" s="1266"/>
      <c r="C151" s="1266"/>
      <c r="D151" s="1266"/>
      <c r="E151" s="1266"/>
      <c r="F151" s="1266"/>
      <c r="G151" s="1266"/>
      <c r="H151" s="1266"/>
      <c r="I151" s="1266"/>
      <c r="J151" s="1266"/>
      <c r="K151" s="1266"/>
      <c r="L151" s="135"/>
      <c r="M151" s="136"/>
      <c r="N151" s="968"/>
    </row>
    <row r="152" spans="1:16" ht="12.75" customHeight="1">
      <c r="A152" s="1266"/>
      <c r="B152" s="1266"/>
      <c r="C152" s="1266"/>
      <c r="D152" s="1266"/>
      <c r="E152" s="1266"/>
      <c r="F152" s="1266"/>
      <c r="G152" s="1266"/>
      <c r="H152" s="1266"/>
      <c r="I152" s="1266"/>
      <c r="J152" s="1266"/>
      <c r="K152" s="1266"/>
      <c r="L152" s="135"/>
      <c r="M152" s="136"/>
      <c r="N152" s="968"/>
    </row>
    <row r="153" spans="1:16">
      <c r="A153" s="832"/>
      <c r="B153" s="832"/>
      <c r="C153" s="832"/>
      <c r="D153" s="832"/>
      <c r="E153" s="1150"/>
      <c r="F153" s="832"/>
      <c r="G153" s="832"/>
      <c r="H153" s="832"/>
      <c r="I153" s="832"/>
      <c r="J153" s="832"/>
      <c r="K153" s="832"/>
    </row>
    <row r="154" spans="1:16">
      <c r="A154" s="832"/>
      <c r="B154" s="832"/>
      <c r="C154" s="832"/>
      <c r="D154" s="832"/>
      <c r="E154" s="1150"/>
      <c r="F154" s="832"/>
      <c r="G154" s="832"/>
      <c r="H154" s="832"/>
      <c r="I154" s="832"/>
      <c r="J154" s="832"/>
      <c r="K154" s="832"/>
    </row>
    <row r="155" spans="1:16">
      <c r="A155" s="832"/>
      <c r="B155" s="832"/>
      <c r="C155" s="832"/>
      <c r="D155" s="832"/>
      <c r="E155" s="1150"/>
      <c r="F155" s="832"/>
      <c r="G155" s="832"/>
      <c r="H155" s="832"/>
      <c r="I155" s="832"/>
      <c r="J155" s="832"/>
      <c r="K155" s="832"/>
    </row>
    <row r="156" spans="1:16">
      <c r="A156" s="831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8" sqref="A8:C24"/>
      <pageMargins left="0.78740157480314965" right="0.78740157480314965" top="0.6692913385826772" bottom="0.62992125984251968" header="0.51181102362204722" footer="0.51181102362204722"/>
      <printOptions horizontalCentered="1"/>
      <pageSetup paperSize="9" scale="64" orientation="portrait" r:id="rId1"/>
      <headerFooter alignWithMargins="0"/>
    </customSheetView>
  </customSheetViews>
  <mergeCells count="45">
    <mergeCell ref="A152:K152"/>
    <mergeCell ref="A114:M114"/>
    <mergeCell ref="A151:K151"/>
    <mergeCell ref="K8:K9"/>
    <mergeCell ref="L150:M150"/>
    <mergeCell ref="L8:M8"/>
    <mergeCell ref="D62:D63"/>
    <mergeCell ref="D68:D70"/>
    <mergeCell ref="A150:K150"/>
    <mergeCell ref="A149:K149"/>
    <mergeCell ref="A97:M97"/>
    <mergeCell ref="A98:C113"/>
    <mergeCell ref="D119:D121"/>
    <mergeCell ref="D135:D137"/>
    <mergeCell ref="A95:C96"/>
    <mergeCell ref="A115:C146"/>
    <mergeCell ref="A1:M1"/>
    <mergeCell ref="A2:M2"/>
    <mergeCell ref="A4:M4"/>
    <mergeCell ref="A5:M5"/>
    <mergeCell ref="I8:I9"/>
    <mergeCell ref="A8:D9"/>
    <mergeCell ref="E8:E9"/>
    <mergeCell ref="F8:H8"/>
    <mergeCell ref="J8:J9"/>
    <mergeCell ref="D100:D102"/>
    <mergeCell ref="D103:D105"/>
    <mergeCell ref="D107:D108"/>
    <mergeCell ref="A32:C54"/>
    <mergeCell ref="D17:D19"/>
    <mergeCell ref="A94:M94"/>
    <mergeCell ref="A10:M10"/>
    <mergeCell ref="A76:C93"/>
    <mergeCell ref="D76:D79"/>
    <mergeCell ref="D82:D83"/>
    <mergeCell ref="D84:D87"/>
    <mergeCell ref="D88:D90"/>
    <mergeCell ref="D55:D59"/>
    <mergeCell ref="D14:D16"/>
    <mergeCell ref="D64:D67"/>
    <mergeCell ref="D34:D35"/>
    <mergeCell ref="A14:C31"/>
    <mergeCell ref="A55:C75"/>
    <mergeCell ref="A11:C13"/>
    <mergeCell ref="D11:D13"/>
  </mergeCells>
  <phoneticPr fontId="0" type="noConversion"/>
  <printOptions horizontalCentered="1"/>
  <pageMargins left="0.78740157480314998" right="0.78740157480314998" top="0.66929133858267698" bottom="0.62992125984252001" header="0.511811023622047" footer="0.511811023622047"/>
  <pageSetup paperSize="9" scale="34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0"/>
  <sheetViews>
    <sheetView showGridLines="0" view="pageBreakPreview" zoomScale="80" zoomScaleNormal="85" zoomScaleSheetLayoutView="80" workbookViewId="0">
      <pane ySplit="8" topLeftCell="A9" activePane="bottomLeft" state="frozen"/>
      <selection activeCell="Q17" sqref="Q17"/>
      <selection pane="bottomLeft" activeCell="U34" sqref="U34"/>
    </sheetView>
  </sheetViews>
  <sheetFormatPr defaultRowHeight="12.75"/>
  <cols>
    <col min="1" max="1" width="7.7109375" style="109" customWidth="1"/>
    <col min="2" max="3" width="7.7109375" style="553" customWidth="1"/>
    <col min="4" max="4" width="39.7109375" style="553" customWidth="1"/>
    <col min="5" max="5" width="11.7109375" style="553" customWidth="1"/>
    <col min="6" max="8" width="8.7109375" style="553" customWidth="1"/>
    <col min="9" max="11" width="10.28515625" style="553" customWidth="1"/>
    <col min="12" max="12" width="10.7109375" style="17" customWidth="1"/>
    <col min="13" max="13" width="12.140625" style="17" customWidth="1"/>
    <col min="14" max="14" width="9.140625" style="553" hidden="1" customWidth="1"/>
    <col min="15" max="15" width="9.140625" style="553"/>
    <col min="16" max="16384" width="9.140625" style="19"/>
  </cols>
  <sheetData>
    <row r="1" spans="1:16" ht="15" customHeight="1">
      <c r="A1" s="1296" t="s">
        <v>81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</row>
    <row r="2" spans="1:16" ht="15" customHeight="1">
      <c r="A2" s="1296" t="s">
        <v>524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</row>
    <row r="3" spans="1:16" ht="15" customHeight="1">
      <c r="A3" s="1297" t="s">
        <v>19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</row>
    <row r="4" spans="1:16" ht="15" customHeight="1">
      <c r="A4" s="1197" t="str">
        <f>'Общестроительная изоляция'!A4</f>
        <v xml:space="preserve"> от 1 мая 2017</v>
      </c>
      <c r="B4" s="1197"/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</row>
    <row r="5" spans="1:16" ht="15" customHeight="1">
      <c r="A5" s="617"/>
      <c r="B5" s="616"/>
      <c r="C5" s="616"/>
      <c r="D5" s="616"/>
      <c r="E5" s="829"/>
      <c r="F5" s="616"/>
      <c r="G5" s="616"/>
      <c r="H5" s="616"/>
      <c r="I5" s="616"/>
      <c r="J5" s="616"/>
      <c r="K5" s="616"/>
      <c r="L5" s="616"/>
      <c r="M5" s="616"/>
    </row>
    <row r="6" spans="1:16" ht="15" customHeight="1">
      <c r="A6" s="617"/>
      <c r="B6" s="616"/>
      <c r="C6" s="616"/>
      <c r="D6" s="616"/>
      <c r="E6" s="829"/>
      <c r="F6" s="616"/>
      <c r="G6" s="616"/>
      <c r="H6" s="616"/>
      <c r="I6" s="616"/>
      <c r="J6" s="616"/>
      <c r="K6" s="616"/>
      <c r="L6" s="145" t="s">
        <v>63</v>
      </c>
      <c r="M6" s="146">
        <v>0</v>
      </c>
      <c r="N6" s="1109"/>
    </row>
    <row r="7" spans="1:16" s="102" customFormat="1" ht="14.1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212"/>
      <c r="H7" s="1234"/>
      <c r="I7" s="1300" t="s">
        <v>3</v>
      </c>
      <c r="J7" s="1300" t="s">
        <v>4</v>
      </c>
      <c r="K7" s="1300" t="s">
        <v>5</v>
      </c>
      <c r="L7" s="1298" t="s">
        <v>42</v>
      </c>
      <c r="M7" s="1299"/>
      <c r="N7" s="101"/>
    </row>
    <row r="8" spans="1:16" s="102" customFormat="1" ht="14.1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01"/>
      <c r="J8" s="1301"/>
      <c r="K8" s="1301"/>
      <c r="L8" s="106" t="s">
        <v>9</v>
      </c>
      <c r="M8" s="107" t="s">
        <v>10</v>
      </c>
      <c r="N8" s="101"/>
    </row>
    <row r="9" spans="1:16" s="102" customFormat="1" ht="18" customHeight="1">
      <c r="A9" s="1211" t="s">
        <v>31</v>
      </c>
      <c r="B9" s="1212"/>
      <c r="C9" s="1212"/>
      <c r="D9" s="1212"/>
      <c r="E9" s="1212"/>
      <c r="F9" s="1212"/>
      <c r="G9" s="1212"/>
      <c r="H9" s="1212"/>
      <c r="I9" s="1212"/>
      <c r="J9" s="1212"/>
      <c r="K9" s="1212"/>
      <c r="L9" s="1212"/>
      <c r="M9" s="1234"/>
      <c r="N9" s="101"/>
    </row>
    <row r="10" spans="1:16" ht="14.1" customHeight="1">
      <c r="A10" s="1213" t="s">
        <v>89</v>
      </c>
      <c r="B10" s="1223"/>
      <c r="C10" s="1253"/>
      <c r="D10" s="1227" t="s">
        <v>51</v>
      </c>
      <c r="E10" s="843" t="s">
        <v>477</v>
      </c>
      <c r="F10" s="123">
        <v>1000</v>
      </c>
      <c r="G10" s="25">
        <v>600</v>
      </c>
      <c r="H10" s="26">
        <v>50</v>
      </c>
      <c r="I10" s="27">
        <v>6</v>
      </c>
      <c r="J10" s="28">
        <f>F10*G10*I10/1000000</f>
        <v>3.6</v>
      </c>
      <c r="K10" s="28">
        <f>F10*G10*H10*I10/1000000000</f>
        <v>0.18</v>
      </c>
      <c r="L10" s="12">
        <f t="shared" ref="L10:L23" si="0">M10*K10/J10</f>
        <v>262.14999999999998</v>
      </c>
      <c r="M10" s="544">
        <f>N10*(100%-$M$6)</f>
        <v>5243</v>
      </c>
      <c r="N10" s="12">
        <v>5243</v>
      </c>
      <c r="P10" s="1133"/>
    </row>
    <row r="11" spans="1:16" ht="14.1" customHeight="1">
      <c r="A11" s="1216"/>
      <c r="B11" s="1224"/>
      <c r="C11" s="1254"/>
      <c r="D11" s="1228"/>
      <c r="E11" s="844" t="s">
        <v>477</v>
      </c>
      <c r="F11" s="85">
        <v>1000</v>
      </c>
      <c r="G11" s="9">
        <v>600</v>
      </c>
      <c r="H11" s="137">
        <v>60</v>
      </c>
      <c r="I11" s="31">
        <v>6</v>
      </c>
      <c r="J11" s="126">
        <f>F11*G11*I11/1000000</f>
        <v>3.6</v>
      </c>
      <c r="K11" s="126">
        <f>F11*G11*H11*I11/1000000000</f>
        <v>0.216</v>
      </c>
      <c r="L11" s="89">
        <f t="shared" si="0"/>
        <v>314.58</v>
      </c>
      <c r="M11" s="545">
        <f t="shared" ref="M11:M26" si="1">N11*(100%-$M$6)</f>
        <v>5243</v>
      </c>
      <c r="N11" s="127">
        <v>5243</v>
      </c>
      <c r="P11" s="1133"/>
    </row>
    <row r="12" spans="1:16" ht="14.1" customHeight="1">
      <c r="A12" s="1216"/>
      <c r="B12" s="1224"/>
      <c r="C12" s="1254"/>
      <c r="D12" s="113"/>
      <c r="E12" s="844" t="s">
        <v>477</v>
      </c>
      <c r="F12" s="85">
        <v>1000</v>
      </c>
      <c r="G12" s="9">
        <v>600</v>
      </c>
      <c r="H12" s="137">
        <v>70</v>
      </c>
      <c r="I12" s="31">
        <v>4</v>
      </c>
      <c r="J12" s="126">
        <f>F12*G12*I12/1000000</f>
        <v>2.4</v>
      </c>
      <c r="K12" s="126">
        <f>F12*G12*H12*I12/1000000000</f>
        <v>0.16800000000000001</v>
      </c>
      <c r="L12" s="89">
        <f t="shared" si="0"/>
        <v>367.01000000000005</v>
      </c>
      <c r="M12" s="545">
        <f t="shared" si="1"/>
        <v>5243</v>
      </c>
      <c r="N12" s="127">
        <v>5243</v>
      </c>
      <c r="P12" s="1133"/>
    </row>
    <row r="13" spans="1:16" ht="14.1" customHeight="1">
      <c r="A13" s="1216"/>
      <c r="B13" s="1224"/>
      <c r="C13" s="1254"/>
      <c r="D13" s="113"/>
      <c r="E13" s="844" t="s">
        <v>477</v>
      </c>
      <c r="F13" s="85">
        <v>1000</v>
      </c>
      <c r="G13" s="9">
        <v>600</v>
      </c>
      <c r="H13" s="137">
        <v>80</v>
      </c>
      <c r="I13" s="31">
        <v>4</v>
      </c>
      <c r="J13" s="126">
        <f>F13*G13*I13/1000000</f>
        <v>2.4</v>
      </c>
      <c r="K13" s="126">
        <f>F13*G13*H13*I13/1000000000</f>
        <v>0.192</v>
      </c>
      <c r="L13" s="89">
        <f t="shared" si="0"/>
        <v>419.44000000000005</v>
      </c>
      <c r="M13" s="545">
        <f t="shared" si="1"/>
        <v>5243</v>
      </c>
      <c r="N13" s="127">
        <v>5243</v>
      </c>
      <c r="P13" s="1133"/>
    </row>
    <row r="14" spans="1:16" ht="14.1" customHeight="1">
      <c r="A14" s="1216"/>
      <c r="B14" s="1224"/>
      <c r="C14" s="1254"/>
      <c r="D14" s="113"/>
      <c r="E14" s="844" t="s">
        <v>477</v>
      </c>
      <c r="F14" s="85">
        <v>1000</v>
      </c>
      <c r="G14" s="9">
        <v>600</v>
      </c>
      <c r="H14" s="137">
        <v>90</v>
      </c>
      <c r="I14" s="31">
        <v>4</v>
      </c>
      <c r="J14" s="126">
        <f t="shared" ref="J14:J23" si="2">F14*G14*I14/1000000</f>
        <v>2.4</v>
      </c>
      <c r="K14" s="126">
        <f t="shared" ref="K14:K23" si="3">F14*G14*H14*I14/1000000000</f>
        <v>0.216</v>
      </c>
      <c r="L14" s="89">
        <f t="shared" si="0"/>
        <v>471.87000000000006</v>
      </c>
      <c r="M14" s="545">
        <f t="shared" si="1"/>
        <v>5243</v>
      </c>
      <c r="N14" s="127">
        <v>5243</v>
      </c>
      <c r="P14" s="1133"/>
    </row>
    <row r="15" spans="1:16" ht="14.1" customHeight="1">
      <c r="A15" s="1216"/>
      <c r="B15" s="1224"/>
      <c r="C15" s="1254"/>
      <c r="D15" s="113"/>
      <c r="E15" s="844" t="s">
        <v>477</v>
      </c>
      <c r="F15" s="85">
        <v>1000</v>
      </c>
      <c r="G15" s="9">
        <v>600</v>
      </c>
      <c r="H15" s="137">
        <v>100</v>
      </c>
      <c r="I15" s="31">
        <v>3</v>
      </c>
      <c r="J15" s="126">
        <f t="shared" si="2"/>
        <v>1.8</v>
      </c>
      <c r="K15" s="126">
        <f t="shared" si="3"/>
        <v>0.18</v>
      </c>
      <c r="L15" s="89">
        <f t="shared" si="0"/>
        <v>524.29999999999995</v>
      </c>
      <c r="M15" s="545">
        <f t="shared" si="1"/>
        <v>5243</v>
      </c>
      <c r="N15" s="127">
        <v>5243</v>
      </c>
      <c r="P15" s="1133"/>
    </row>
    <row r="16" spans="1:16" ht="14.1" customHeight="1">
      <c r="A16" s="1216"/>
      <c r="B16" s="1224"/>
      <c r="C16" s="1254"/>
      <c r="D16" s="113"/>
      <c r="E16" s="844" t="s">
        <v>477</v>
      </c>
      <c r="F16" s="85">
        <v>1000</v>
      </c>
      <c r="G16" s="9">
        <v>600</v>
      </c>
      <c r="H16" s="137">
        <v>110</v>
      </c>
      <c r="I16" s="31">
        <v>3</v>
      </c>
      <c r="J16" s="126">
        <f t="shared" si="2"/>
        <v>1.8</v>
      </c>
      <c r="K16" s="126">
        <f t="shared" si="3"/>
        <v>0.19800000000000001</v>
      </c>
      <c r="L16" s="89">
        <f t="shared" si="0"/>
        <v>576.73</v>
      </c>
      <c r="M16" s="545">
        <f t="shared" si="1"/>
        <v>5243</v>
      </c>
      <c r="N16" s="127">
        <v>5243</v>
      </c>
      <c r="P16" s="1133"/>
    </row>
    <row r="17" spans="1:16" ht="14.1" customHeight="1">
      <c r="A17" s="1216"/>
      <c r="B17" s="1224"/>
      <c r="C17" s="1254"/>
      <c r="D17" s="113"/>
      <c r="E17" s="844" t="s">
        <v>477</v>
      </c>
      <c r="F17" s="85">
        <v>1000</v>
      </c>
      <c r="G17" s="9">
        <v>600</v>
      </c>
      <c r="H17" s="137">
        <v>120</v>
      </c>
      <c r="I17" s="31">
        <v>3</v>
      </c>
      <c r="J17" s="126">
        <f t="shared" si="2"/>
        <v>1.8</v>
      </c>
      <c r="K17" s="126">
        <f t="shared" si="3"/>
        <v>0.216</v>
      </c>
      <c r="L17" s="89">
        <f t="shared" si="0"/>
        <v>629.16</v>
      </c>
      <c r="M17" s="545">
        <f t="shared" si="1"/>
        <v>5243</v>
      </c>
      <c r="N17" s="127">
        <v>5243</v>
      </c>
      <c r="P17" s="1133"/>
    </row>
    <row r="18" spans="1:16" ht="14.1" customHeight="1">
      <c r="A18" s="1216"/>
      <c r="B18" s="1224"/>
      <c r="C18" s="1254"/>
      <c r="D18" s="113"/>
      <c r="E18" s="844" t="s">
        <v>477</v>
      </c>
      <c r="F18" s="85">
        <v>1000</v>
      </c>
      <c r="G18" s="9">
        <v>600</v>
      </c>
      <c r="H18" s="137">
        <v>130</v>
      </c>
      <c r="I18" s="31">
        <v>2</v>
      </c>
      <c r="J18" s="126">
        <f t="shared" si="2"/>
        <v>1.2</v>
      </c>
      <c r="K18" s="126">
        <f t="shared" si="3"/>
        <v>0.156</v>
      </c>
      <c r="L18" s="89">
        <f t="shared" si="0"/>
        <v>681.59</v>
      </c>
      <c r="M18" s="545">
        <f t="shared" si="1"/>
        <v>5243</v>
      </c>
      <c r="N18" s="127">
        <v>5243</v>
      </c>
      <c r="P18" s="1133"/>
    </row>
    <row r="19" spans="1:16" ht="14.1" customHeight="1">
      <c r="A19" s="1216"/>
      <c r="B19" s="1224"/>
      <c r="C19" s="1254"/>
      <c r="D19" s="113"/>
      <c r="E19" s="844" t="s">
        <v>477</v>
      </c>
      <c r="F19" s="85">
        <v>1000</v>
      </c>
      <c r="G19" s="9">
        <v>600</v>
      </c>
      <c r="H19" s="137">
        <v>140</v>
      </c>
      <c r="I19" s="31">
        <v>2</v>
      </c>
      <c r="J19" s="126">
        <f t="shared" si="2"/>
        <v>1.2</v>
      </c>
      <c r="K19" s="126">
        <f t="shared" si="3"/>
        <v>0.16800000000000001</v>
      </c>
      <c r="L19" s="89">
        <f t="shared" si="0"/>
        <v>734.0200000000001</v>
      </c>
      <c r="M19" s="545">
        <f t="shared" si="1"/>
        <v>5243</v>
      </c>
      <c r="N19" s="127">
        <v>5243</v>
      </c>
      <c r="P19" s="1133"/>
    </row>
    <row r="20" spans="1:16" ht="14.1" customHeight="1">
      <c r="A20" s="1216"/>
      <c r="B20" s="1224"/>
      <c r="C20" s="1254"/>
      <c r="D20" s="113"/>
      <c r="E20" s="844" t="s">
        <v>477</v>
      </c>
      <c r="F20" s="85">
        <v>1000</v>
      </c>
      <c r="G20" s="9">
        <v>600</v>
      </c>
      <c r="H20" s="137">
        <v>150</v>
      </c>
      <c r="I20" s="31">
        <v>2</v>
      </c>
      <c r="J20" s="126">
        <f t="shared" si="2"/>
        <v>1.2</v>
      </c>
      <c r="K20" s="126">
        <f t="shared" si="3"/>
        <v>0.18</v>
      </c>
      <c r="L20" s="89">
        <f>M20*K20/J20</f>
        <v>786.45</v>
      </c>
      <c r="M20" s="545">
        <f t="shared" si="1"/>
        <v>5243</v>
      </c>
      <c r="N20" s="127">
        <v>5243</v>
      </c>
      <c r="P20" s="1133"/>
    </row>
    <row r="21" spans="1:16" ht="14.1" customHeight="1">
      <c r="A21" s="1216"/>
      <c r="B21" s="1224"/>
      <c r="C21" s="1254"/>
      <c r="D21" s="113"/>
      <c r="E21" s="844" t="s">
        <v>477</v>
      </c>
      <c r="F21" s="85">
        <v>1000</v>
      </c>
      <c r="G21" s="9">
        <v>600</v>
      </c>
      <c r="H21" s="137">
        <v>160</v>
      </c>
      <c r="I21" s="31">
        <v>2</v>
      </c>
      <c r="J21" s="126">
        <f t="shared" si="2"/>
        <v>1.2</v>
      </c>
      <c r="K21" s="126">
        <f t="shared" si="3"/>
        <v>0.192</v>
      </c>
      <c r="L21" s="89">
        <f t="shared" si="0"/>
        <v>838.88000000000011</v>
      </c>
      <c r="M21" s="545">
        <f t="shared" si="1"/>
        <v>5243</v>
      </c>
      <c r="N21" s="127">
        <v>5243</v>
      </c>
      <c r="P21" s="1133"/>
    </row>
    <row r="22" spans="1:16" ht="14.1" customHeight="1">
      <c r="A22" s="1216"/>
      <c r="B22" s="1224"/>
      <c r="C22" s="1254"/>
      <c r="D22" s="113"/>
      <c r="E22" s="844" t="s">
        <v>477</v>
      </c>
      <c r="F22" s="85">
        <v>1000</v>
      </c>
      <c r="G22" s="9">
        <v>600</v>
      </c>
      <c r="H22" s="137">
        <v>170</v>
      </c>
      <c r="I22" s="31">
        <v>2</v>
      </c>
      <c r="J22" s="126">
        <f t="shared" si="2"/>
        <v>1.2</v>
      </c>
      <c r="K22" s="126">
        <f t="shared" si="3"/>
        <v>0.20399999999999999</v>
      </c>
      <c r="L22" s="89">
        <f>M22*K22/J22</f>
        <v>891.31</v>
      </c>
      <c r="M22" s="545">
        <f t="shared" si="1"/>
        <v>5243</v>
      </c>
      <c r="N22" s="127">
        <v>5243</v>
      </c>
      <c r="P22" s="1133"/>
    </row>
    <row r="23" spans="1:16" ht="14.1" customHeight="1">
      <c r="A23" s="1225"/>
      <c r="B23" s="1226"/>
      <c r="C23" s="1255"/>
      <c r="D23" s="114"/>
      <c r="E23" s="845" t="s">
        <v>477</v>
      </c>
      <c r="F23" s="128">
        <v>1000</v>
      </c>
      <c r="G23" s="37">
        <v>600</v>
      </c>
      <c r="H23" s="155">
        <v>180</v>
      </c>
      <c r="I23" s="38">
        <v>2</v>
      </c>
      <c r="J23" s="130">
        <f t="shared" si="2"/>
        <v>1.2</v>
      </c>
      <c r="K23" s="130">
        <f t="shared" si="3"/>
        <v>0.216</v>
      </c>
      <c r="L23" s="156">
        <f t="shared" si="0"/>
        <v>943.74000000000012</v>
      </c>
      <c r="M23" s="546">
        <f t="shared" si="1"/>
        <v>5243</v>
      </c>
      <c r="N23" s="131">
        <v>5243</v>
      </c>
      <c r="P23" s="1133"/>
    </row>
    <row r="24" spans="1:16" s="102" customFormat="1" ht="18" customHeight="1">
      <c r="A24" s="1211" t="s">
        <v>20</v>
      </c>
      <c r="B24" s="1212"/>
      <c r="C24" s="1212"/>
      <c r="D24" s="1212"/>
      <c r="E24" s="1212"/>
      <c r="F24" s="1212"/>
      <c r="G24" s="1212"/>
      <c r="H24" s="1212"/>
      <c r="I24" s="1212"/>
      <c r="J24" s="1212"/>
      <c r="K24" s="1212"/>
      <c r="L24" s="1212"/>
      <c r="M24" s="1234"/>
      <c r="N24" s="49">
        <v>0</v>
      </c>
    </row>
    <row r="25" spans="1:16" ht="14.1" customHeight="1">
      <c r="A25" s="1213" t="s">
        <v>34</v>
      </c>
      <c r="B25" s="1223"/>
      <c r="C25" s="1253"/>
      <c r="D25" s="1359" t="s">
        <v>32</v>
      </c>
      <c r="E25" s="1353" t="s">
        <v>477</v>
      </c>
      <c r="F25" s="1355">
        <v>1000</v>
      </c>
      <c r="G25" s="1361">
        <v>600</v>
      </c>
      <c r="H25" s="1369">
        <v>102</v>
      </c>
      <c r="I25" s="1367">
        <v>2</v>
      </c>
      <c r="J25" s="1365">
        <f t="shared" ref="J25" si="4">F25*G25*I25/1000000</f>
        <v>1.2</v>
      </c>
      <c r="K25" s="1365">
        <f t="shared" ref="K25" si="5">F25*G25*H25*I25/1000000000</f>
        <v>0.12239999999999999</v>
      </c>
      <c r="L25" s="1363">
        <f>M25*K25/J25</f>
        <v>887.60400000000004</v>
      </c>
      <c r="M25" s="1357">
        <f t="shared" si="1"/>
        <v>8702</v>
      </c>
      <c r="N25" s="1115">
        <v>8702</v>
      </c>
    </row>
    <row r="26" spans="1:16" ht="14.1" customHeight="1">
      <c r="A26" s="1225"/>
      <c r="B26" s="1226"/>
      <c r="C26" s="1255"/>
      <c r="D26" s="1360"/>
      <c r="E26" s="1310"/>
      <c r="F26" s="1356"/>
      <c r="G26" s="1362"/>
      <c r="H26" s="1370"/>
      <c r="I26" s="1368"/>
      <c r="J26" s="1366"/>
      <c r="K26" s="1366"/>
      <c r="L26" s="1364"/>
      <c r="M26" s="1358">
        <f t="shared" si="1"/>
        <v>0</v>
      </c>
      <c r="N26" s="1116">
        <v>0</v>
      </c>
    </row>
    <row r="27" spans="1:16" ht="14.1" customHeight="1">
      <c r="A27" s="1213" t="s">
        <v>35</v>
      </c>
      <c r="B27" s="1223"/>
      <c r="C27" s="1253"/>
      <c r="D27" s="1359" t="s">
        <v>33</v>
      </c>
      <c r="E27" s="1353" t="s">
        <v>477</v>
      </c>
      <c r="F27" s="1355">
        <v>1000</v>
      </c>
      <c r="G27" s="1361">
        <v>600</v>
      </c>
      <c r="H27" s="1369">
        <v>102</v>
      </c>
      <c r="I27" s="1367">
        <v>2</v>
      </c>
      <c r="J27" s="1365">
        <f t="shared" ref="J27" si="6">F27*G27*I27/1000000</f>
        <v>1.2</v>
      </c>
      <c r="K27" s="1365">
        <f t="shared" ref="K27" si="7">F27*G27*H27*I27/1000000000</f>
        <v>0.12239999999999999</v>
      </c>
      <c r="L27" s="1363">
        <f>M27*K27/J27</f>
        <v>634.13400000000001</v>
      </c>
      <c r="M27" s="1357">
        <f>N27*(100%-$M$6)</f>
        <v>6217</v>
      </c>
      <c r="N27" s="1115">
        <v>6217</v>
      </c>
    </row>
    <row r="28" spans="1:16" ht="14.1" customHeight="1">
      <c r="A28" s="1225"/>
      <c r="B28" s="1226"/>
      <c r="C28" s="1255"/>
      <c r="D28" s="1360"/>
      <c r="E28" s="1310"/>
      <c r="F28" s="1356"/>
      <c r="G28" s="1362"/>
      <c r="H28" s="1370"/>
      <c r="I28" s="1368"/>
      <c r="J28" s="1366"/>
      <c r="K28" s="1366"/>
      <c r="L28" s="1364"/>
      <c r="M28" s="1358"/>
      <c r="N28" s="1116">
        <v>0</v>
      </c>
    </row>
    <row r="29" spans="1:16" ht="12.75" customHeight="1"/>
    <row r="30" spans="1:16" ht="12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1"/>
      <c r="M30" s="111"/>
    </row>
    <row r="31" spans="1:16" ht="12.75" customHeight="1">
      <c r="A31" s="1252"/>
      <c r="B31" s="1252"/>
      <c r="C31" s="1252"/>
      <c r="D31" s="1252"/>
      <c r="E31" s="1252"/>
      <c r="F31" s="1252"/>
      <c r="G31" s="1252"/>
      <c r="H31" s="1252"/>
      <c r="I31" s="1252"/>
      <c r="J31" s="1252"/>
      <c r="K31" s="1252"/>
    </row>
    <row r="32" spans="1:16" ht="12.75" customHeight="1">
      <c r="A32" s="1252"/>
      <c r="B32" s="1252"/>
      <c r="C32" s="1252"/>
      <c r="D32" s="1252"/>
      <c r="E32" s="1252"/>
      <c r="F32" s="1252"/>
      <c r="G32" s="1252"/>
      <c r="H32" s="1252"/>
      <c r="I32" s="1252"/>
      <c r="J32" s="1252"/>
      <c r="K32" s="1252"/>
      <c r="L32" s="1371"/>
      <c r="M32" s="1371"/>
    </row>
    <row r="33" spans="1:13" ht="12.75" customHeight="1">
      <c r="A33" s="1266"/>
      <c r="B33" s="1266"/>
      <c r="C33" s="1266"/>
      <c r="D33" s="1266"/>
      <c r="E33" s="1266"/>
      <c r="F33" s="1266"/>
      <c r="G33" s="1266"/>
      <c r="H33" s="1266"/>
      <c r="I33" s="1266"/>
      <c r="J33" s="1266"/>
      <c r="K33" s="1266"/>
      <c r="L33" s="112"/>
    </row>
    <row r="34" spans="1:13" ht="12.75" customHeight="1">
      <c r="A34" s="832"/>
      <c r="B34" s="832"/>
      <c r="C34" s="832"/>
      <c r="D34" s="832"/>
      <c r="E34" s="832"/>
      <c r="F34" s="832"/>
      <c r="G34" s="832"/>
      <c r="H34" s="832"/>
      <c r="I34" s="832"/>
      <c r="J34" s="832"/>
      <c r="K34" s="832"/>
      <c r="L34" s="112"/>
    </row>
    <row r="35" spans="1:13" ht="12.75" customHeight="1">
      <c r="A35" s="832"/>
      <c r="B35" s="832"/>
      <c r="C35" s="832"/>
      <c r="D35" s="832"/>
      <c r="E35" s="832"/>
      <c r="F35" s="832"/>
      <c r="G35" s="832"/>
      <c r="H35" s="832"/>
      <c r="I35" s="832"/>
      <c r="J35" s="832"/>
      <c r="K35" s="832"/>
    </row>
    <row r="36" spans="1:13">
      <c r="A36" s="832"/>
      <c r="B36" s="832"/>
      <c r="C36" s="832"/>
      <c r="D36" s="832"/>
      <c r="E36" s="832"/>
      <c r="F36" s="832"/>
      <c r="G36" s="832"/>
      <c r="H36" s="832"/>
      <c r="I36" s="832"/>
      <c r="J36" s="832"/>
      <c r="K36" s="832"/>
    </row>
    <row r="37" spans="1:13">
      <c r="A37" s="832"/>
      <c r="B37" s="832"/>
      <c r="C37" s="832"/>
      <c r="D37" s="832"/>
      <c r="E37" s="832"/>
      <c r="F37" s="832"/>
      <c r="G37" s="832"/>
      <c r="H37" s="832"/>
      <c r="I37" s="832"/>
      <c r="J37" s="832"/>
      <c r="K37" s="832"/>
    </row>
    <row r="38" spans="1:13">
      <c r="A38" s="831"/>
    </row>
    <row r="39" spans="1:13" ht="12.75" customHeight="1">
      <c r="A39" s="1266"/>
      <c r="B39" s="1266"/>
      <c r="C39" s="1266"/>
      <c r="D39" s="1266"/>
      <c r="E39" s="1266"/>
      <c r="F39" s="1266"/>
      <c r="G39" s="1266"/>
      <c r="H39" s="1266"/>
      <c r="I39" s="1266"/>
      <c r="J39" s="1266"/>
      <c r="K39" s="1266"/>
    </row>
    <row r="40" spans="1:13">
      <c r="A40" s="1354"/>
      <c r="B40" s="1354"/>
      <c r="C40" s="1354"/>
      <c r="D40" s="1354"/>
      <c r="E40" s="1354"/>
      <c r="F40" s="1354"/>
      <c r="G40" s="1354"/>
      <c r="H40" s="833"/>
      <c r="I40" s="833"/>
      <c r="J40" s="833"/>
      <c r="K40" s="833"/>
      <c r="L40" s="833"/>
      <c r="M40" s="833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4" sqref="A4:L4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portrait" r:id="rId1"/>
      <headerFooter alignWithMargins="0"/>
    </customSheetView>
  </customSheetViews>
  <mergeCells count="43">
    <mergeCell ref="A33:K33"/>
    <mergeCell ref="A39:K39"/>
    <mergeCell ref="A31:K31"/>
    <mergeCell ref="A32:K32"/>
    <mergeCell ref="L32:M32"/>
    <mergeCell ref="J27:J28"/>
    <mergeCell ref="I27:I28"/>
    <mergeCell ref="H27:H28"/>
    <mergeCell ref="I25:I26"/>
    <mergeCell ref="J25:J26"/>
    <mergeCell ref="H25:H26"/>
    <mergeCell ref="K27:K28"/>
    <mergeCell ref="A1:M1"/>
    <mergeCell ref="A2:M2"/>
    <mergeCell ref="A3:M3"/>
    <mergeCell ref="A4:M4"/>
    <mergeCell ref="J7:J8"/>
    <mergeCell ref="K7:K8"/>
    <mergeCell ref="L7:M7"/>
    <mergeCell ref="F7:H7"/>
    <mergeCell ref="I7:I8"/>
    <mergeCell ref="E7:E8"/>
    <mergeCell ref="A7:D8"/>
    <mergeCell ref="K25:K26"/>
    <mergeCell ref="L25:L26"/>
    <mergeCell ref="E25:E26"/>
    <mergeCell ref="G27:G28"/>
    <mergeCell ref="E27:E28"/>
    <mergeCell ref="A40:G40"/>
    <mergeCell ref="A10:C23"/>
    <mergeCell ref="A9:M9"/>
    <mergeCell ref="D10:D11"/>
    <mergeCell ref="F27:F28"/>
    <mergeCell ref="F25:F26"/>
    <mergeCell ref="M27:M28"/>
    <mergeCell ref="A24:M24"/>
    <mergeCell ref="M25:M26"/>
    <mergeCell ref="A27:C28"/>
    <mergeCell ref="D27:D28"/>
    <mergeCell ref="D25:D26"/>
    <mergeCell ref="A25:C26"/>
    <mergeCell ref="G25:G26"/>
    <mergeCell ref="L27:L2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82"/>
  <sheetViews>
    <sheetView showGridLines="0" view="pageBreakPreview" zoomScale="80" zoomScaleNormal="75" zoomScaleSheetLayoutView="80" workbookViewId="0">
      <pane ySplit="8" topLeftCell="A9" activePane="bottomLeft" state="frozen"/>
      <selection activeCell="Q17" sqref="Q17"/>
      <selection pane="bottomLeft" activeCell="S75" sqref="S75"/>
    </sheetView>
  </sheetViews>
  <sheetFormatPr defaultRowHeight="12.75"/>
  <cols>
    <col min="1" max="1" width="9.7109375" style="109" customWidth="1"/>
    <col min="2" max="3" width="9.7109375" style="19" customWidth="1"/>
    <col min="4" max="4" width="39.7109375" style="19" customWidth="1"/>
    <col min="5" max="5" width="11.7109375" style="109" customWidth="1"/>
    <col min="6" max="8" width="8.7109375" style="19" customWidth="1"/>
    <col min="9" max="11" width="10.7109375" style="19" customWidth="1"/>
    <col min="12" max="12" width="10.7109375" style="49" customWidth="1"/>
    <col min="13" max="13" width="12.140625" style="49" customWidth="1"/>
    <col min="14" max="14" width="10.7109375" style="49" hidden="1" customWidth="1"/>
    <col min="15" max="15" width="9.140625" style="553"/>
    <col min="16" max="16384" width="9.140625" style="19"/>
  </cols>
  <sheetData>
    <row r="1" spans="1:21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81"/>
    </row>
    <row r="2" spans="1:21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81"/>
    </row>
    <row r="3" spans="1:21" ht="15" customHeight="1">
      <c r="A3" s="1297" t="str">
        <f>'Общестроительная изоляция'!A3:M3</f>
        <v>Общестроительная изоляция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82"/>
    </row>
    <row r="4" spans="1:21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81"/>
    </row>
    <row r="5" spans="1:21" ht="15" customHeight="1">
      <c r="A5" s="183"/>
      <c r="B5" s="181"/>
      <c r="C5" s="181"/>
      <c r="D5" s="181"/>
      <c r="E5" s="829"/>
      <c r="F5" s="181"/>
      <c r="G5" s="181"/>
      <c r="H5" s="181"/>
      <c r="I5" s="181"/>
      <c r="J5" s="181"/>
      <c r="K5" s="181"/>
      <c r="L5" s="181"/>
      <c r="M5" s="181"/>
      <c r="N5" s="553"/>
    </row>
    <row r="6" spans="1:21" s="2" customFormat="1" ht="15" customHeight="1">
      <c r="A6" s="36"/>
      <c r="B6" s="22"/>
      <c r="C6" s="22"/>
      <c r="D6" s="22"/>
      <c r="E6" s="22"/>
      <c r="F6" s="22"/>
      <c r="G6" s="22"/>
      <c r="H6" s="22"/>
      <c r="I6" s="22"/>
      <c r="J6" s="22"/>
      <c r="K6" s="22"/>
      <c r="L6" s="145" t="s">
        <v>63</v>
      </c>
      <c r="M6" s="146">
        <v>0</v>
      </c>
      <c r="N6" s="553"/>
    </row>
    <row r="7" spans="1:21" s="102" customFormat="1" ht="14.25" customHeight="1">
      <c r="A7" s="1205" t="s">
        <v>1</v>
      </c>
      <c r="B7" s="1206"/>
      <c r="C7" s="1206"/>
      <c r="D7" s="1207"/>
      <c r="E7" s="1300" t="s">
        <v>476</v>
      </c>
      <c r="F7" s="1211" t="s">
        <v>2</v>
      </c>
      <c r="G7" s="1212"/>
      <c r="H7" s="1234"/>
      <c r="I7" s="1300" t="s">
        <v>3</v>
      </c>
      <c r="J7" s="1300" t="s">
        <v>4</v>
      </c>
      <c r="K7" s="1300" t="s">
        <v>5</v>
      </c>
      <c r="L7" s="1298" t="s">
        <v>42</v>
      </c>
      <c r="M7" s="1299"/>
      <c r="N7" s="147"/>
    </row>
    <row r="8" spans="1:21" s="102" customFormat="1" ht="16.5" customHeight="1">
      <c r="A8" s="1208"/>
      <c r="B8" s="1209"/>
      <c r="C8" s="1209"/>
      <c r="D8" s="1210"/>
      <c r="E8" s="1301"/>
      <c r="F8" s="103" t="s">
        <v>6</v>
      </c>
      <c r="G8" s="104" t="s">
        <v>7</v>
      </c>
      <c r="H8" s="105" t="s">
        <v>8</v>
      </c>
      <c r="I8" s="1301"/>
      <c r="J8" s="1301"/>
      <c r="K8" s="1301"/>
      <c r="L8" s="106" t="s">
        <v>9</v>
      </c>
      <c r="M8" s="107" t="s">
        <v>10</v>
      </c>
      <c r="N8" s="107" t="s">
        <v>64</v>
      </c>
    </row>
    <row r="9" spans="1:21" s="102" customFormat="1" ht="18" customHeight="1">
      <c r="A9" s="1211" t="s">
        <v>41</v>
      </c>
      <c r="B9" s="1212"/>
      <c r="C9" s="1212"/>
      <c r="D9" s="1212"/>
      <c r="E9" s="1206"/>
      <c r="F9" s="1206"/>
      <c r="G9" s="1206"/>
      <c r="H9" s="1206"/>
      <c r="I9" s="1206"/>
      <c r="J9" s="1206"/>
      <c r="K9" s="1206"/>
      <c r="L9" s="1206"/>
      <c r="M9" s="1207"/>
      <c r="N9" s="185"/>
    </row>
    <row r="10" spans="1:21" ht="14.1" customHeight="1">
      <c r="A10" s="1277" t="s">
        <v>210</v>
      </c>
      <c r="B10" s="1278"/>
      <c r="C10" s="1279"/>
      <c r="D10" s="1286" t="s">
        <v>213</v>
      </c>
      <c r="E10" s="851" t="s">
        <v>477</v>
      </c>
      <c r="F10" s="50">
        <v>1000</v>
      </c>
      <c r="G10" s="51">
        <v>600</v>
      </c>
      <c r="H10" s="52">
        <v>80</v>
      </c>
      <c r="I10" s="92">
        <v>7</v>
      </c>
      <c r="J10" s="54">
        <f t="shared" ref="J10:J51" si="0">F10*G10*I10/1000000</f>
        <v>4.2</v>
      </c>
      <c r="K10" s="54">
        <f t="shared" ref="K10:K51" si="1">F10*G10*H10*I10/1000000000</f>
        <v>0.33600000000000002</v>
      </c>
      <c r="L10" s="47">
        <f t="shared" ref="L10:L22" si="2">M10*K10/J10</f>
        <v>418.64</v>
      </c>
      <c r="M10" s="444">
        <f>N10*(100%-$M$6)</f>
        <v>5233</v>
      </c>
      <c r="N10" s="618">
        <v>5233</v>
      </c>
      <c r="P10" s="1133"/>
    </row>
    <row r="11" spans="1:21" ht="14.1" customHeight="1">
      <c r="A11" s="1280"/>
      <c r="B11" s="1281"/>
      <c r="C11" s="1282"/>
      <c r="D11" s="1241"/>
      <c r="E11" s="852" t="s">
        <v>477</v>
      </c>
      <c r="F11" s="48">
        <v>1000</v>
      </c>
      <c r="G11" s="13">
        <v>600</v>
      </c>
      <c r="H11" s="14">
        <v>90</v>
      </c>
      <c r="I11" s="93">
        <v>6</v>
      </c>
      <c r="J11" s="55">
        <f t="shared" si="0"/>
        <v>3.6</v>
      </c>
      <c r="K11" s="55">
        <f t="shared" si="1"/>
        <v>0.32400000000000001</v>
      </c>
      <c r="L11" s="11">
        <f t="shared" si="2"/>
        <v>437.04</v>
      </c>
      <c r="M11" s="436">
        <f t="shared" ref="M11:M69" si="3">N11*(100%-$M$6)</f>
        <v>4856</v>
      </c>
      <c r="N11" s="620">
        <v>4856</v>
      </c>
      <c r="P11" s="1133"/>
      <c r="Q11" s="553"/>
      <c r="R11" s="553"/>
      <c r="U11" s="553"/>
    </row>
    <row r="12" spans="1:21" ht="14.1" customHeight="1">
      <c r="A12" s="1280"/>
      <c r="B12" s="1281"/>
      <c r="C12" s="1282"/>
      <c r="D12" s="1241"/>
      <c r="E12" s="852" t="s">
        <v>477</v>
      </c>
      <c r="F12" s="48">
        <v>1000</v>
      </c>
      <c r="G12" s="13">
        <v>600</v>
      </c>
      <c r="H12" s="14">
        <v>100</v>
      </c>
      <c r="I12" s="93">
        <v>6</v>
      </c>
      <c r="J12" s="55">
        <f t="shared" si="0"/>
        <v>3.6</v>
      </c>
      <c r="K12" s="55">
        <f t="shared" si="1"/>
        <v>0.36</v>
      </c>
      <c r="L12" s="11">
        <f t="shared" si="2"/>
        <v>448.7</v>
      </c>
      <c r="M12" s="436">
        <f t="shared" si="3"/>
        <v>4487</v>
      </c>
      <c r="N12" s="620">
        <v>4487</v>
      </c>
      <c r="P12" s="1133"/>
      <c r="Q12" s="553"/>
      <c r="R12" s="553"/>
      <c r="U12" s="553"/>
    </row>
    <row r="13" spans="1:21" ht="14.1" customHeight="1">
      <c r="A13" s="1280"/>
      <c r="B13" s="1281"/>
      <c r="C13" s="1282"/>
      <c r="D13" s="1241"/>
      <c r="E13" s="852" t="s">
        <v>477</v>
      </c>
      <c r="F13" s="48">
        <v>1000</v>
      </c>
      <c r="G13" s="13">
        <v>600</v>
      </c>
      <c r="H13" s="94">
        <v>110</v>
      </c>
      <c r="I13" s="93">
        <v>5</v>
      </c>
      <c r="J13" s="55">
        <f t="shared" si="0"/>
        <v>3</v>
      </c>
      <c r="K13" s="55">
        <f t="shared" si="1"/>
        <v>0.33</v>
      </c>
      <c r="L13" s="11">
        <f t="shared" si="2"/>
        <v>476.3</v>
      </c>
      <c r="M13" s="436">
        <f t="shared" si="3"/>
        <v>4330</v>
      </c>
      <c r="N13" s="620">
        <v>4330</v>
      </c>
      <c r="P13" s="1133"/>
      <c r="Q13" s="553"/>
      <c r="R13" s="553"/>
      <c r="U13" s="553"/>
    </row>
    <row r="14" spans="1:21" ht="14.1" customHeight="1">
      <c r="A14" s="1280"/>
      <c r="B14" s="1281"/>
      <c r="C14" s="1282"/>
      <c r="D14" s="1241"/>
      <c r="E14" s="852" t="s">
        <v>477</v>
      </c>
      <c r="F14" s="48">
        <v>1000</v>
      </c>
      <c r="G14" s="13">
        <v>600</v>
      </c>
      <c r="H14" s="94">
        <v>120</v>
      </c>
      <c r="I14" s="93">
        <v>5</v>
      </c>
      <c r="J14" s="55">
        <f t="shared" si="0"/>
        <v>3</v>
      </c>
      <c r="K14" s="55">
        <f t="shared" si="1"/>
        <v>0.36</v>
      </c>
      <c r="L14" s="11">
        <f t="shared" si="2"/>
        <v>503.16</v>
      </c>
      <c r="M14" s="436">
        <f t="shared" si="3"/>
        <v>4193</v>
      </c>
      <c r="N14" s="620">
        <v>4193</v>
      </c>
      <c r="P14" s="1133"/>
      <c r="Q14" s="553"/>
      <c r="R14" s="553"/>
      <c r="U14" s="553"/>
    </row>
    <row r="15" spans="1:21" ht="14.1" customHeight="1">
      <c r="A15" s="1280"/>
      <c r="B15" s="1281"/>
      <c r="C15" s="1282"/>
      <c r="D15" s="1241"/>
      <c r="E15" s="852" t="s">
        <v>477</v>
      </c>
      <c r="F15" s="48">
        <v>1000</v>
      </c>
      <c r="G15" s="13">
        <v>600</v>
      </c>
      <c r="H15" s="94">
        <v>130</v>
      </c>
      <c r="I15" s="93">
        <v>4</v>
      </c>
      <c r="J15" s="55">
        <f t="shared" si="0"/>
        <v>2.4</v>
      </c>
      <c r="K15" s="55">
        <f t="shared" si="1"/>
        <v>0.312</v>
      </c>
      <c r="L15" s="11">
        <f t="shared" si="2"/>
        <v>530.79</v>
      </c>
      <c r="M15" s="436">
        <f t="shared" si="3"/>
        <v>4083</v>
      </c>
      <c r="N15" s="620">
        <v>4083</v>
      </c>
      <c r="P15" s="1133"/>
      <c r="Q15" s="553"/>
      <c r="R15" s="553"/>
      <c r="U15" s="553"/>
    </row>
    <row r="16" spans="1:21" ht="14.1" customHeight="1">
      <c r="A16" s="1280"/>
      <c r="B16" s="1281"/>
      <c r="C16" s="1282"/>
      <c r="D16" s="1241"/>
      <c r="E16" s="852" t="s">
        <v>477</v>
      </c>
      <c r="F16" s="48">
        <v>1000</v>
      </c>
      <c r="G16" s="13">
        <v>600</v>
      </c>
      <c r="H16" s="94">
        <v>140</v>
      </c>
      <c r="I16" s="93">
        <v>4</v>
      </c>
      <c r="J16" s="55">
        <f t="shared" si="0"/>
        <v>2.4</v>
      </c>
      <c r="K16" s="55">
        <f t="shared" si="1"/>
        <v>0.33600000000000002</v>
      </c>
      <c r="L16" s="11">
        <f t="shared" si="2"/>
        <v>557.48</v>
      </c>
      <c r="M16" s="436">
        <f t="shared" si="3"/>
        <v>3982</v>
      </c>
      <c r="N16" s="620">
        <v>3982</v>
      </c>
      <c r="P16" s="1133"/>
      <c r="Q16" s="553"/>
      <c r="R16" s="553"/>
      <c r="U16" s="553"/>
    </row>
    <row r="17" spans="1:21" ht="14.1" customHeight="1">
      <c r="A17" s="1280"/>
      <c r="B17" s="1281"/>
      <c r="C17" s="1282"/>
      <c r="D17" s="1241"/>
      <c r="E17" s="852" t="s">
        <v>477</v>
      </c>
      <c r="F17" s="48">
        <v>1000</v>
      </c>
      <c r="G17" s="13">
        <v>600</v>
      </c>
      <c r="H17" s="14">
        <v>150</v>
      </c>
      <c r="I17" s="93">
        <v>4</v>
      </c>
      <c r="J17" s="55">
        <f t="shared" si="0"/>
        <v>2.4</v>
      </c>
      <c r="K17" s="55">
        <f t="shared" si="1"/>
        <v>0.36</v>
      </c>
      <c r="L17" s="11">
        <f t="shared" si="2"/>
        <v>586.05000000000007</v>
      </c>
      <c r="M17" s="436">
        <f t="shared" si="3"/>
        <v>3907</v>
      </c>
      <c r="N17" s="620">
        <v>3907</v>
      </c>
      <c r="P17" s="1133"/>
      <c r="Q17" s="553"/>
      <c r="R17" s="553"/>
      <c r="U17" s="553"/>
    </row>
    <row r="18" spans="1:21" ht="14.1" customHeight="1">
      <c r="A18" s="1280"/>
      <c r="B18" s="1281"/>
      <c r="C18" s="1282"/>
      <c r="E18" s="853" t="s">
        <v>477</v>
      </c>
      <c r="F18" s="48">
        <v>1000</v>
      </c>
      <c r="G18" s="13">
        <v>600</v>
      </c>
      <c r="H18" s="14">
        <v>160</v>
      </c>
      <c r="I18" s="93">
        <v>3</v>
      </c>
      <c r="J18" s="55">
        <f t="shared" si="0"/>
        <v>1.8</v>
      </c>
      <c r="K18" s="55">
        <f t="shared" si="1"/>
        <v>0.28799999999999998</v>
      </c>
      <c r="L18" s="11">
        <f t="shared" si="2"/>
        <v>614.07999999999993</v>
      </c>
      <c r="M18" s="436">
        <f t="shared" si="3"/>
        <v>3838</v>
      </c>
      <c r="N18" s="620">
        <v>3838</v>
      </c>
      <c r="P18" s="1133"/>
      <c r="Q18" s="553"/>
      <c r="R18" s="553"/>
      <c r="U18" s="553"/>
    </row>
    <row r="19" spans="1:21" ht="14.1" customHeight="1">
      <c r="A19" s="1280"/>
      <c r="B19" s="1281"/>
      <c r="C19" s="1282"/>
      <c r="D19" s="837" t="s">
        <v>376</v>
      </c>
      <c r="E19" s="916" t="s">
        <v>477</v>
      </c>
      <c r="F19" s="48">
        <v>1000</v>
      </c>
      <c r="G19" s="13">
        <v>600</v>
      </c>
      <c r="H19" s="14">
        <v>170</v>
      </c>
      <c r="I19" s="93">
        <v>3</v>
      </c>
      <c r="J19" s="55">
        <f t="shared" si="0"/>
        <v>1.8</v>
      </c>
      <c r="K19" s="55">
        <f t="shared" si="1"/>
        <v>0.30599999999999999</v>
      </c>
      <c r="L19" s="11">
        <f t="shared" si="2"/>
        <v>642.93999999999994</v>
      </c>
      <c r="M19" s="436">
        <f t="shared" si="3"/>
        <v>3782</v>
      </c>
      <c r="N19" s="620">
        <v>3782</v>
      </c>
      <c r="P19" s="1133"/>
      <c r="Q19" s="553"/>
      <c r="R19" s="553"/>
      <c r="U19" s="553"/>
    </row>
    <row r="20" spans="1:21" ht="14.1" customHeight="1">
      <c r="A20" s="1280"/>
      <c r="B20" s="1281"/>
      <c r="C20" s="1282"/>
      <c r="D20" s="837"/>
      <c r="E20" s="916" t="s">
        <v>477</v>
      </c>
      <c r="F20" s="48">
        <v>1000</v>
      </c>
      <c r="G20" s="13">
        <v>600</v>
      </c>
      <c r="H20" s="94">
        <v>180</v>
      </c>
      <c r="I20" s="93">
        <v>3</v>
      </c>
      <c r="J20" s="55">
        <f t="shared" si="0"/>
        <v>1.8</v>
      </c>
      <c r="K20" s="55">
        <f t="shared" si="1"/>
        <v>0.32400000000000001</v>
      </c>
      <c r="L20" s="11">
        <f t="shared" si="2"/>
        <v>671.04000000000008</v>
      </c>
      <c r="M20" s="436">
        <f t="shared" si="3"/>
        <v>3728</v>
      </c>
      <c r="N20" s="620">
        <v>3728</v>
      </c>
      <c r="P20" s="1133"/>
      <c r="Q20" s="553"/>
      <c r="R20" s="553"/>
      <c r="U20" s="553"/>
    </row>
    <row r="21" spans="1:21" ht="14.1" customHeight="1">
      <c r="A21" s="1280"/>
      <c r="B21" s="1281"/>
      <c r="C21" s="1282"/>
      <c r="D21" s="1304"/>
      <c r="E21" s="916" t="s">
        <v>477</v>
      </c>
      <c r="F21" s="48">
        <v>1000</v>
      </c>
      <c r="G21" s="13">
        <v>600</v>
      </c>
      <c r="H21" s="14">
        <v>190</v>
      </c>
      <c r="I21" s="93">
        <v>3</v>
      </c>
      <c r="J21" s="55">
        <f t="shared" si="0"/>
        <v>1.8</v>
      </c>
      <c r="K21" s="55">
        <f t="shared" si="1"/>
        <v>0.34200000000000003</v>
      </c>
      <c r="L21" s="11">
        <f t="shared" si="2"/>
        <v>700.34</v>
      </c>
      <c r="M21" s="436">
        <f t="shared" si="3"/>
        <v>3686</v>
      </c>
      <c r="N21" s="620">
        <v>3686</v>
      </c>
      <c r="P21" s="1133"/>
      <c r="Q21" s="553"/>
      <c r="R21" s="553"/>
      <c r="U21" s="553"/>
    </row>
    <row r="22" spans="1:21" ht="14.1" customHeight="1">
      <c r="A22" s="1283"/>
      <c r="B22" s="1284"/>
      <c r="C22" s="1285"/>
      <c r="D22" s="1304"/>
      <c r="E22" s="916" t="s">
        <v>477</v>
      </c>
      <c r="F22" s="48">
        <v>1000</v>
      </c>
      <c r="G22" s="13">
        <v>600</v>
      </c>
      <c r="H22" s="14">
        <v>200</v>
      </c>
      <c r="I22" s="93">
        <v>3</v>
      </c>
      <c r="J22" s="55">
        <f t="shared" si="0"/>
        <v>1.8</v>
      </c>
      <c r="K22" s="55">
        <f t="shared" si="1"/>
        <v>0.36</v>
      </c>
      <c r="L22" s="11">
        <f t="shared" si="2"/>
        <v>728.4</v>
      </c>
      <c r="M22" s="436">
        <f t="shared" si="3"/>
        <v>3642</v>
      </c>
      <c r="N22" s="620">
        <v>3642</v>
      </c>
      <c r="P22" s="1133"/>
      <c r="Q22" s="553"/>
      <c r="R22" s="553"/>
      <c r="U22" s="553"/>
    </row>
    <row r="23" spans="1:21" ht="14.1" customHeight="1">
      <c r="A23" s="1213" t="s">
        <v>211</v>
      </c>
      <c r="B23" s="1223"/>
      <c r="C23" s="1253"/>
      <c r="D23" s="1306" t="s">
        <v>214</v>
      </c>
      <c r="E23" s="915" t="s">
        <v>477</v>
      </c>
      <c r="F23" s="50">
        <v>1000</v>
      </c>
      <c r="G23" s="51">
        <v>600</v>
      </c>
      <c r="H23" s="81">
        <v>40</v>
      </c>
      <c r="I23" s="53">
        <v>8</v>
      </c>
      <c r="J23" s="54">
        <f>F23*G23*I23/1000000</f>
        <v>4.8</v>
      </c>
      <c r="K23" s="54">
        <f t="shared" si="1"/>
        <v>0.192</v>
      </c>
      <c r="L23" s="47">
        <f t="shared" ref="L23:L38" si="4">M23/1000*H23</f>
        <v>232.28000000000003</v>
      </c>
      <c r="M23" s="444">
        <f t="shared" si="3"/>
        <v>5807</v>
      </c>
      <c r="N23" s="623">
        <v>5807</v>
      </c>
      <c r="P23" s="1133"/>
      <c r="Q23" s="553"/>
      <c r="R23" s="553"/>
      <c r="U23" s="553"/>
    </row>
    <row r="24" spans="1:21" ht="14.1" customHeight="1">
      <c r="A24" s="1216"/>
      <c r="B24" s="1224"/>
      <c r="C24" s="1254"/>
      <c r="D24" s="1304"/>
      <c r="E24" s="916" t="s">
        <v>477</v>
      </c>
      <c r="F24" s="56">
        <v>1000</v>
      </c>
      <c r="G24" s="57">
        <v>600</v>
      </c>
      <c r="H24" s="58">
        <v>50</v>
      </c>
      <c r="I24" s="59">
        <v>6</v>
      </c>
      <c r="J24" s="60">
        <f t="shared" si="0"/>
        <v>3.6</v>
      </c>
      <c r="K24" s="60">
        <f t="shared" si="1"/>
        <v>0.18</v>
      </c>
      <c r="L24" s="82">
        <f t="shared" si="4"/>
        <v>281.25</v>
      </c>
      <c r="M24" s="430">
        <f t="shared" si="3"/>
        <v>5625</v>
      </c>
      <c r="N24" s="623">
        <v>5625</v>
      </c>
      <c r="P24" s="1133"/>
      <c r="Q24" s="553"/>
      <c r="R24" s="553"/>
      <c r="U24" s="553"/>
    </row>
    <row r="25" spans="1:21" ht="14.1" customHeight="1">
      <c r="A25" s="1216"/>
      <c r="B25" s="1224"/>
      <c r="C25" s="1254"/>
      <c r="D25" s="1304"/>
      <c r="E25" s="916" t="s">
        <v>477</v>
      </c>
      <c r="F25" s="56">
        <v>1000</v>
      </c>
      <c r="G25" s="57">
        <v>600</v>
      </c>
      <c r="H25" s="58">
        <v>60</v>
      </c>
      <c r="I25" s="59">
        <v>6</v>
      </c>
      <c r="J25" s="60">
        <f t="shared" si="0"/>
        <v>3.6</v>
      </c>
      <c r="K25" s="60">
        <f t="shared" si="1"/>
        <v>0.216</v>
      </c>
      <c r="L25" s="95">
        <f t="shared" si="4"/>
        <v>330.3</v>
      </c>
      <c r="M25" s="430">
        <f t="shared" si="3"/>
        <v>5505</v>
      </c>
      <c r="N25" s="623">
        <v>5505</v>
      </c>
      <c r="P25" s="1133"/>
      <c r="Q25" s="553"/>
      <c r="R25" s="553"/>
      <c r="U25" s="553"/>
    </row>
    <row r="26" spans="1:21" ht="14.1" customHeight="1">
      <c r="A26" s="1216"/>
      <c r="B26" s="1224"/>
      <c r="C26" s="1254"/>
      <c r="D26" s="1304"/>
      <c r="E26" s="916" t="s">
        <v>477</v>
      </c>
      <c r="F26" s="56">
        <v>1000</v>
      </c>
      <c r="G26" s="57">
        <v>600</v>
      </c>
      <c r="H26" s="58">
        <v>70</v>
      </c>
      <c r="I26" s="59">
        <v>4</v>
      </c>
      <c r="J26" s="60">
        <f t="shared" si="0"/>
        <v>2.4</v>
      </c>
      <c r="K26" s="60">
        <f t="shared" si="1"/>
        <v>0.16800000000000001</v>
      </c>
      <c r="L26" s="95">
        <f t="shared" si="4"/>
        <v>379.26</v>
      </c>
      <c r="M26" s="430">
        <f t="shared" si="3"/>
        <v>5418</v>
      </c>
      <c r="N26" s="623">
        <v>5418</v>
      </c>
      <c r="P26" s="1133"/>
      <c r="Q26" s="553"/>
      <c r="R26" s="553"/>
      <c r="S26" s="49"/>
      <c r="T26" s="49"/>
      <c r="U26" s="553"/>
    </row>
    <row r="27" spans="1:21" ht="14.1" customHeight="1">
      <c r="A27" s="1216"/>
      <c r="B27" s="1224"/>
      <c r="C27" s="1254"/>
      <c r="D27" s="1304"/>
      <c r="E27" s="916" t="s">
        <v>477</v>
      </c>
      <c r="F27" s="56">
        <v>1000</v>
      </c>
      <c r="G27" s="57">
        <v>600</v>
      </c>
      <c r="H27" s="58">
        <v>80</v>
      </c>
      <c r="I27" s="59">
        <v>4</v>
      </c>
      <c r="J27" s="60">
        <f t="shared" si="0"/>
        <v>2.4</v>
      </c>
      <c r="K27" s="60">
        <f t="shared" si="1"/>
        <v>0.192</v>
      </c>
      <c r="L27" s="95">
        <f t="shared" si="4"/>
        <v>428.32</v>
      </c>
      <c r="M27" s="430">
        <f t="shared" si="3"/>
        <v>5354</v>
      </c>
      <c r="N27" s="623">
        <v>5354</v>
      </c>
      <c r="P27" s="1133"/>
      <c r="Q27" s="553"/>
      <c r="R27" s="553"/>
      <c r="S27" s="49"/>
      <c r="T27" s="49"/>
      <c r="U27" s="553"/>
    </row>
    <row r="28" spans="1:21" ht="14.1" customHeight="1">
      <c r="A28" s="1216"/>
      <c r="B28" s="1224"/>
      <c r="C28" s="1254"/>
      <c r="D28" s="1304"/>
      <c r="E28" s="916" t="s">
        <v>477</v>
      </c>
      <c r="F28" s="56">
        <v>1000</v>
      </c>
      <c r="G28" s="57">
        <v>600</v>
      </c>
      <c r="H28" s="58">
        <v>90</v>
      </c>
      <c r="I28" s="59">
        <v>4</v>
      </c>
      <c r="J28" s="60">
        <f t="shared" si="0"/>
        <v>2.4</v>
      </c>
      <c r="K28" s="60">
        <f t="shared" si="1"/>
        <v>0.216</v>
      </c>
      <c r="L28" s="95">
        <f t="shared" si="4"/>
        <v>477.27</v>
      </c>
      <c r="M28" s="430">
        <f t="shared" si="3"/>
        <v>5303</v>
      </c>
      <c r="N28" s="623">
        <v>5303</v>
      </c>
      <c r="P28" s="1133"/>
      <c r="Q28" s="553"/>
      <c r="R28" s="553"/>
      <c r="S28" s="49"/>
      <c r="T28" s="49"/>
      <c r="U28" s="553"/>
    </row>
    <row r="29" spans="1:21" ht="14.1" customHeight="1">
      <c r="A29" s="1216"/>
      <c r="B29" s="1224"/>
      <c r="C29" s="1254"/>
      <c r="D29" s="438"/>
      <c r="E29" s="918" t="s">
        <v>477</v>
      </c>
      <c r="F29" s="56">
        <v>1000</v>
      </c>
      <c r="G29" s="57">
        <v>600</v>
      </c>
      <c r="H29" s="58">
        <v>100</v>
      </c>
      <c r="I29" s="59">
        <v>3</v>
      </c>
      <c r="J29" s="60">
        <f t="shared" si="0"/>
        <v>1.8</v>
      </c>
      <c r="K29" s="60">
        <f t="shared" si="1"/>
        <v>0.18</v>
      </c>
      <c r="L29" s="61">
        <f t="shared" si="4"/>
        <v>526.29999999999995</v>
      </c>
      <c r="M29" s="436">
        <f t="shared" si="3"/>
        <v>5263</v>
      </c>
      <c r="N29" s="620">
        <v>5263</v>
      </c>
      <c r="P29" s="1133"/>
      <c r="Q29" s="553"/>
      <c r="R29" s="553"/>
      <c r="S29" s="49"/>
      <c r="T29" s="49"/>
      <c r="U29" s="553"/>
    </row>
    <row r="30" spans="1:21" ht="14.1" customHeight="1">
      <c r="A30" s="1216"/>
      <c r="B30" s="1224"/>
      <c r="C30" s="1254"/>
      <c r="D30" s="1304" t="s">
        <v>377</v>
      </c>
      <c r="E30" s="916" t="s">
        <v>477</v>
      </c>
      <c r="F30" s="56">
        <v>1000</v>
      </c>
      <c r="G30" s="57">
        <v>600</v>
      </c>
      <c r="H30" s="58">
        <v>110</v>
      </c>
      <c r="I30" s="59">
        <v>3</v>
      </c>
      <c r="J30" s="60">
        <f t="shared" si="0"/>
        <v>1.8</v>
      </c>
      <c r="K30" s="60">
        <f t="shared" si="1"/>
        <v>0.19800000000000001</v>
      </c>
      <c r="L30" s="61">
        <f t="shared" si="4"/>
        <v>575.30000000000007</v>
      </c>
      <c r="M30" s="436">
        <f t="shared" si="3"/>
        <v>5230</v>
      </c>
      <c r="N30" s="620">
        <v>5230</v>
      </c>
      <c r="P30" s="1133"/>
      <c r="Q30" s="553"/>
      <c r="R30" s="553"/>
      <c r="U30" s="553"/>
    </row>
    <row r="31" spans="1:21" ht="14.1" customHeight="1">
      <c r="A31" s="1216"/>
      <c r="B31" s="1224"/>
      <c r="C31" s="1254"/>
      <c r="D31" s="1304"/>
      <c r="E31" s="916" t="s">
        <v>477</v>
      </c>
      <c r="F31" s="56">
        <v>1000</v>
      </c>
      <c r="G31" s="57">
        <v>600</v>
      </c>
      <c r="H31" s="58">
        <v>120</v>
      </c>
      <c r="I31" s="59">
        <v>3</v>
      </c>
      <c r="J31" s="60">
        <f t="shared" si="0"/>
        <v>1.8</v>
      </c>
      <c r="K31" s="60">
        <f t="shared" si="1"/>
        <v>0.216</v>
      </c>
      <c r="L31" s="61">
        <f t="shared" si="4"/>
        <v>624.24</v>
      </c>
      <c r="M31" s="436">
        <f t="shared" si="3"/>
        <v>5202</v>
      </c>
      <c r="N31" s="620">
        <v>5202</v>
      </c>
      <c r="P31" s="1133"/>
      <c r="Q31" s="553"/>
      <c r="R31" s="553"/>
      <c r="U31" s="553"/>
    </row>
    <row r="32" spans="1:21" ht="14.1" customHeight="1">
      <c r="A32" s="1216"/>
      <c r="B32" s="1224"/>
      <c r="C32" s="1254"/>
      <c r="D32" s="822"/>
      <c r="E32" s="852" t="s">
        <v>477</v>
      </c>
      <c r="F32" s="56">
        <v>1000</v>
      </c>
      <c r="G32" s="57">
        <v>600</v>
      </c>
      <c r="H32" s="58">
        <v>130</v>
      </c>
      <c r="I32" s="59">
        <v>2</v>
      </c>
      <c r="J32" s="60">
        <f t="shared" si="0"/>
        <v>1.2</v>
      </c>
      <c r="K32" s="60">
        <f t="shared" si="1"/>
        <v>0.156</v>
      </c>
      <c r="L32" s="61">
        <f t="shared" si="4"/>
        <v>673.27</v>
      </c>
      <c r="M32" s="436">
        <f t="shared" si="3"/>
        <v>5179</v>
      </c>
      <c r="N32" s="620">
        <v>5179</v>
      </c>
      <c r="P32" s="1133"/>
      <c r="Q32" s="553"/>
      <c r="R32" s="553"/>
      <c r="U32" s="553"/>
    </row>
    <row r="33" spans="1:21" ht="14.1" customHeight="1">
      <c r="A33" s="1216"/>
      <c r="B33" s="1224"/>
      <c r="C33" s="1254"/>
      <c r="D33" s="1241" t="s">
        <v>485</v>
      </c>
      <c r="E33" s="852" t="s">
        <v>477</v>
      </c>
      <c r="F33" s="56">
        <v>1000</v>
      </c>
      <c r="G33" s="57">
        <v>600</v>
      </c>
      <c r="H33" s="58">
        <v>140</v>
      </c>
      <c r="I33" s="59">
        <v>2</v>
      </c>
      <c r="J33" s="60">
        <f t="shared" si="0"/>
        <v>1.2</v>
      </c>
      <c r="K33" s="60">
        <f t="shared" si="1"/>
        <v>0.16800000000000001</v>
      </c>
      <c r="L33" s="61">
        <f t="shared" si="4"/>
        <v>722.26</v>
      </c>
      <c r="M33" s="436">
        <f t="shared" si="3"/>
        <v>5159</v>
      </c>
      <c r="N33" s="620">
        <v>5159</v>
      </c>
      <c r="P33" s="1133"/>
      <c r="Q33" s="553"/>
      <c r="R33" s="553"/>
      <c r="U33" s="553"/>
    </row>
    <row r="34" spans="1:21" ht="14.1" customHeight="1">
      <c r="A34" s="1216"/>
      <c r="B34" s="1224"/>
      <c r="C34" s="1254"/>
      <c r="D34" s="1241"/>
      <c r="E34" s="852" t="s">
        <v>477</v>
      </c>
      <c r="F34" s="48">
        <v>1000</v>
      </c>
      <c r="G34" s="13">
        <v>600</v>
      </c>
      <c r="H34" s="58">
        <v>150</v>
      </c>
      <c r="I34" s="15">
        <v>2</v>
      </c>
      <c r="J34" s="55">
        <f t="shared" si="0"/>
        <v>1.2</v>
      </c>
      <c r="K34" s="55">
        <f t="shared" si="1"/>
        <v>0.18</v>
      </c>
      <c r="L34" s="11">
        <f t="shared" si="4"/>
        <v>771.30000000000007</v>
      </c>
      <c r="M34" s="436">
        <f t="shared" si="3"/>
        <v>5142</v>
      </c>
      <c r="N34" s="620">
        <v>5142</v>
      </c>
      <c r="P34" s="1133"/>
      <c r="Q34" s="553"/>
      <c r="R34" s="553"/>
      <c r="U34" s="553"/>
    </row>
    <row r="35" spans="1:21" ht="14.1" customHeight="1">
      <c r="A35" s="1216"/>
      <c r="B35" s="1224"/>
      <c r="C35" s="1254"/>
      <c r="D35" s="1241"/>
      <c r="E35" s="852" t="s">
        <v>477</v>
      </c>
      <c r="F35" s="70">
        <v>1000</v>
      </c>
      <c r="G35" s="71">
        <v>600</v>
      </c>
      <c r="H35" s="58">
        <v>160</v>
      </c>
      <c r="I35" s="73">
        <v>2</v>
      </c>
      <c r="J35" s="74">
        <f t="shared" si="0"/>
        <v>1.2</v>
      </c>
      <c r="K35" s="74">
        <f t="shared" si="1"/>
        <v>0.192</v>
      </c>
      <c r="L35" s="96">
        <f t="shared" si="4"/>
        <v>820.48</v>
      </c>
      <c r="M35" s="543">
        <f>N35*(100%-$M$6)</f>
        <v>5128</v>
      </c>
      <c r="N35" s="622">
        <v>5128</v>
      </c>
      <c r="P35" s="1133"/>
      <c r="Q35" s="553"/>
      <c r="R35" s="553"/>
      <c r="U35" s="553"/>
    </row>
    <row r="36" spans="1:21" ht="14.1" customHeight="1">
      <c r="A36" s="1216"/>
      <c r="B36" s="1224"/>
      <c r="C36" s="1254"/>
      <c r="D36" s="1241"/>
      <c r="E36" s="852" t="s">
        <v>477</v>
      </c>
      <c r="F36" s="70">
        <v>1000</v>
      </c>
      <c r="G36" s="71">
        <v>600</v>
      </c>
      <c r="H36" s="58">
        <v>170</v>
      </c>
      <c r="I36" s="73">
        <v>2</v>
      </c>
      <c r="J36" s="74">
        <f t="shared" si="0"/>
        <v>1.2</v>
      </c>
      <c r="K36" s="74">
        <f t="shared" si="1"/>
        <v>0.20399999999999999</v>
      </c>
      <c r="L36" s="96">
        <f t="shared" si="4"/>
        <v>869.21</v>
      </c>
      <c r="M36" s="543">
        <f t="shared" si="3"/>
        <v>5113</v>
      </c>
      <c r="N36" s="622">
        <v>5113</v>
      </c>
      <c r="P36" s="1133"/>
      <c r="Q36" s="553"/>
      <c r="R36" s="553"/>
      <c r="U36" s="553"/>
    </row>
    <row r="37" spans="1:21" ht="14.1" customHeight="1">
      <c r="A37" s="1216"/>
      <c r="B37" s="1224"/>
      <c r="C37" s="1254"/>
      <c r="D37" s="830"/>
      <c r="E37" s="852" t="s">
        <v>477</v>
      </c>
      <c r="F37" s="70">
        <v>1000</v>
      </c>
      <c r="G37" s="71">
        <v>600</v>
      </c>
      <c r="H37" s="58">
        <v>180</v>
      </c>
      <c r="I37" s="73">
        <v>2</v>
      </c>
      <c r="J37" s="74">
        <f t="shared" si="0"/>
        <v>1.2</v>
      </c>
      <c r="K37" s="74">
        <f t="shared" si="1"/>
        <v>0.216</v>
      </c>
      <c r="L37" s="96">
        <f t="shared" si="4"/>
        <v>918.36</v>
      </c>
      <c r="M37" s="543">
        <f t="shared" si="3"/>
        <v>5102</v>
      </c>
      <c r="N37" s="622">
        <v>5102</v>
      </c>
      <c r="P37" s="1133"/>
      <c r="Q37" s="553"/>
      <c r="R37" s="553"/>
      <c r="U37" s="553"/>
    </row>
    <row r="38" spans="1:21" ht="14.1" customHeight="1">
      <c r="A38" s="1216"/>
      <c r="B38" s="1224"/>
      <c r="C38" s="1254"/>
      <c r="D38" s="822"/>
      <c r="E38" s="852" t="s">
        <v>477</v>
      </c>
      <c r="F38" s="70">
        <v>1000</v>
      </c>
      <c r="G38" s="71">
        <v>600</v>
      </c>
      <c r="H38" s="58">
        <v>190</v>
      </c>
      <c r="I38" s="73">
        <v>2</v>
      </c>
      <c r="J38" s="74">
        <f t="shared" si="0"/>
        <v>1.2</v>
      </c>
      <c r="K38" s="74">
        <f t="shared" si="1"/>
        <v>0.22800000000000001</v>
      </c>
      <c r="L38" s="96">
        <f t="shared" si="4"/>
        <v>967.29000000000008</v>
      </c>
      <c r="M38" s="543">
        <f t="shared" si="3"/>
        <v>5091</v>
      </c>
      <c r="N38" s="622">
        <v>5091</v>
      </c>
      <c r="P38" s="1133"/>
      <c r="Q38" s="553"/>
      <c r="R38" s="553"/>
      <c r="U38" s="553"/>
    </row>
    <row r="39" spans="1:21" ht="14.1" customHeight="1">
      <c r="A39" s="1225"/>
      <c r="B39" s="1226"/>
      <c r="C39" s="1255"/>
      <c r="D39" s="836"/>
      <c r="E39" s="855" t="s">
        <v>477</v>
      </c>
      <c r="F39" s="75">
        <v>1000</v>
      </c>
      <c r="G39" s="76">
        <v>600</v>
      </c>
      <c r="H39" s="64">
        <v>200</v>
      </c>
      <c r="I39" s="78">
        <v>2</v>
      </c>
      <c r="J39" s="79">
        <f t="shared" si="0"/>
        <v>1.2</v>
      </c>
      <c r="K39" s="79">
        <f t="shared" si="1"/>
        <v>0.24</v>
      </c>
      <c r="L39" s="68">
        <f>M39/1000*H39</f>
        <v>1016.2</v>
      </c>
      <c r="M39" s="542">
        <f t="shared" si="3"/>
        <v>5081</v>
      </c>
      <c r="N39" s="621">
        <v>5081</v>
      </c>
      <c r="P39" s="1133"/>
      <c r="Q39" s="553"/>
      <c r="R39" s="553"/>
      <c r="U39" s="553"/>
    </row>
    <row r="40" spans="1:21" ht="14.1" customHeight="1">
      <c r="A40" s="1267" t="s">
        <v>208</v>
      </c>
      <c r="B40" s="1332"/>
      <c r="C40" s="1333"/>
      <c r="D40" s="1306" t="s">
        <v>215</v>
      </c>
      <c r="E40" s="915" t="s">
        <v>477</v>
      </c>
      <c r="F40" s="50">
        <v>1000</v>
      </c>
      <c r="G40" s="51">
        <v>600</v>
      </c>
      <c r="H40" s="81">
        <v>40</v>
      </c>
      <c r="I40" s="53">
        <v>8</v>
      </c>
      <c r="J40" s="54">
        <f t="shared" si="0"/>
        <v>4.8</v>
      </c>
      <c r="K40" s="54">
        <f t="shared" si="1"/>
        <v>0.192</v>
      </c>
      <c r="L40" s="47">
        <f t="shared" ref="L40:L73" si="5">M40*K40/J40</f>
        <v>209.8</v>
      </c>
      <c r="M40" s="444">
        <f t="shared" si="3"/>
        <v>5245</v>
      </c>
      <c r="N40" s="618">
        <v>5245</v>
      </c>
      <c r="P40" s="1133"/>
      <c r="Q40" s="553"/>
      <c r="R40" s="553"/>
      <c r="U40" s="553"/>
    </row>
    <row r="41" spans="1:21" ht="14.1" customHeight="1">
      <c r="A41" s="1270"/>
      <c r="B41" s="1334"/>
      <c r="C41" s="1335"/>
      <c r="D41" s="1304"/>
      <c r="E41" s="916" t="s">
        <v>477</v>
      </c>
      <c r="F41" s="56">
        <v>1000</v>
      </c>
      <c r="G41" s="57">
        <v>600</v>
      </c>
      <c r="H41" s="58">
        <v>50</v>
      </c>
      <c r="I41" s="59">
        <v>6</v>
      </c>
      <c r="J41" s="60">
        <f t="shared" si="0"/>
        <v>3.6</v>
      </c>
      <c r="K41" s="60">
        <f t="shared" si="1"/>
        <v>0.18</v>
      </c>
      <c r="L41" s="82">
        <f t="shared" si="5"/>
        <v>253.2</v>
      </c>
      <c r="M41" s="430">
        <f t="shared" si="3"/>
        <v>5064</v>
      </c>
      <c r="N41" s="623">
        <v>5064</v>
      </c>
      <c r="P41" s="1133"/>
      <c r="Q41" s="553"/>
      <c r="R41" s="553"/>
      <c r="U41" s="553"/>
    </row>
    <row r="42" spans="1:21" ht="14.1" customHeight="1">
      <c r="A42" s="1270"/>
      <c r="B42" s="1334"/>
      <c r="C42" s="1335"/>
      <c r="D42" s="1304"/>
      <c r="E42" s="916" t="s">
        <v>477</v>
      </c>
      <c r="F42" s="56">
        <v>1000</v>
      </c>
      <c r="G42" s="57">
        <v>600</v>
      </c>
      <c r="H42" s="58">
        <v>60</v>
      </c>
      <c r="I42" s="59">
        <v>6</v>
      </c>
      <c r="J42" s="60">
        <f t="shared" si="0"/>
        <v>3.6</v>
      </c>
      <c r="K42" s="60">
        <f t="shared" si="1"/>
        <v>0.216</v>
      </c>
      <c r="L42" s="82">
        <f t="shared" si="5"/>
        <v>296.64</v>
      </c>
      <c r="M42" s="430">
        <f t="shared" si="3"/>
        <v>4944</v>
      </c>
      <c r="N42" s="623">
        <v>4944</v>
      </c>
      <c r="P42" s="1133"/>
      <c r="Q42" s="553"/>
      <c r="R42" s="553"/>
      <c r="U42" s="553"/>
    </row>
    <row r="43" spans="1:21" ht="14.1" customHeight="1">
      <c r="A43" s="1270"/>
      <c r="B43" s="1334"/>
      <c r="C43" s="1335"/>
      <c r="D43" s="1304"/>
      <c r="E43" s="916" t="s">
        <v>477</v>
      </c>
      <c r="F43" s="56">
        <v>1000</v>
      </c>
      <c r="G43" s="57">
        <v>600</v>
      </c>
      <c r="H43" s="58">
        <v>70</v>
      </c>
      <c r="I43" s="59">
        <v>6</v>
      </c>
      <c r="J43" s="60">
        <f t="shared" si="0"/>
        <v>3.6</v>
      </c>
      <c r="K43" s="60">
        <f t="shared" si="1"/>
        <v>0.252</v>
      </c>
      <c r="L43" s="95">
        <f t="shared" si="5"/>
        <v>340.06</v>
      </c>
      <c r="M43" s="430">
        <f t="shared" si="3"/>
        <v>4858</v>
      </c>
      <c r="N43" s="623">
        <v>4858</v>
      </c>
      <c r="P43" s="1133"/>
      <c r="Q43" s="553"/>
      <c r="R43" s="553"/>
      <c r="U43" s="553"/>
    </row>
    <row r="44" spans="1:21" ht="14.1" customHeight="1">
      <c r="A44" s="1270"/>
      <c r="B44" s="1334"/>
      <c r="C44" s="1335"/>
      <c r="D44" s="1304"/>
      <c r="E44" s="916" t="s">
        <v>477</v>
      </c>
      <c r="F44" s="56">
        <v>1000</v>
      </c>
      <c r="G44" s="57">
        <v>600</v>
      </c>
      <c r="H44" s="58">
        <v>80</v>
      </c>
      <c r="I44" s="59">
        <v>4</v>
      </c>
      <c r="J44" s="60">
        <f t="shared" si="0"/>
        <v>2.4</v>
      </c>
      <c r="K44" s="60">
        <f t="shared" si="1"/>
        <v>0.192</v>
      </c>
      <c r="L44" s="95">
        <f t="shared" si="5"/>
        <v>383.44</v>
      </c>
      <c r="M44" s="430">
        <f t="shared" si="3"/>
        <v>4793</v>
      </c>
      <c r="N44" s="623">
        <v>4793</v>
      </c>
      <c r="P44" s="1133"/>
      <c r="Q44" s="553"/>
      <c r="R44" s="553"/>
      <c r="U44" s="553"/>
    </row>
    <row r="45" spans="1:21" ht="14.1" customHeight="1">
      <c r="A45" s="1270"/>
      <c r="B45" s="1334"/>
      <c r="C45" s="1335"/>
      <c r="D45" s="837" t="s">
        <v>55</v>
      </c>
      <c r="E45" s="916" t="s">
        <v>477</v>
      </c>
      <c r="F45" s="56">
        <v>1000</v>
      </c>
      <c r="G45" s="57">
        <v>600</v>
      </c>
      <c r="H45" s="58">
        <v>90</v>
      </c>
      <c r="I45" s="59">
        <v>4</v>
      </c>
      <c r="J45" s="60">
        <f t="shared" si="0"/>
        <v>2.4</v>
      </c>
      <c r="K45" s="60">
        <f t="shared" si="1"/>
        <v>0.216</v>
      </c>
      <c r="L45" s="95">
        <f t="shared" si="5"/>
        <v>426.78</v>
      </c>
      <c r="M45" s="430">
        <f t="shared" si="3"/>
        <v>4742</v>
      </c>
      <c r="N45" s="623">
        <v>4742</v>
      </c>
      <c r="P45" s="1133"/>
      <c r="Q45" s="553"/>
      <c r="R45" s="553"/>
      <c r="U45" s="553"/>
    </row>
    <row r="46" spans="1:21" ht="14.1" customHeight="1">
      <c r="A46" s="1270"/>
      <c r="B46" s="1334"/>
      <c r="C46" s="1335"/>
      <c r="D46" s="838"/>
      <c r="E46" s="916" t="s">
        <v>477</v>
      </c>
      <c r="F46" s="56">
        <v>1000</v>
      </c>
      <c r="G46" s="57">
        <v>600</v>
      </c>
      <c r="H46" s="58">
        <v>100</v>
      </c>
      <c r="I46" s="59">
        <v>3</v>
      </c>
      <c r="J46" s="60">
        <f t="shared" si="0"/>
        <v>1.8</v>
      </c>
      <c r="K46" s="60">
        <f t="shared" si="1"/>
        <v>0.18</v>
      </c>
      <c r="L46" s="95">
        <f t="shared" si="5"/>
        <v>470.2</v>
      </c>
      <c r="M46" s="430">
        <f t="shared" si="3"/>
        <v>4702</v>
      </c>
      <c r="N46" s="623">
        <v>4702</v>
      </c>
      <c r="P46" s="1133"/>
      <c r="Q46" s="553"/>
      <c r="R46" s="553"/>
      <c r="U46" s="553"/>
    </row>
    <row r="47" spans="1:21" ht="14.1" customHeight="1">
      <c r="A47" s="1270"/>
      <c r="B47" s="1334"/>
      <c r="C47" s="1335"/>
      <c r="D47" s="1304" t="s">
        <v>495</v>
      </c>
      <c r="E47" s="916" t="s">
        <v>477</v>
      </c>
      <c r="F47" s="56">
        <v>1000</v>
      </c>
      <c r="G47" s="57">
        <v>600</v>
      </c>
      <c r="H47" s="58">
        <v>110</v>
      </c>
      <c r="I47" s="59">
        <v>3</v>
      </c>
      <c r="J47" s="60">
        <f t="shared" si="0"/>
        <v>1.8</v>
      </c>
      <c r="K47" s="60">
        <f t="shared" si="1"/>
        <v>0.19800000000000001</v>
      </c>
      <c r="L47" s="61">
        <f t="shared" si="5"/>
        <v>513.59</v>
      </c>
      <c r="M47" s="436">
        <f t="shared" si="3"/>
        <v>4669</v>
      </c>
      <c r="N47" s="620">
        <v>4669</v>
      </c>
      <c r="P47" s="1133"/>
      <c r="Q47" s="553"/>
      <c r="R47" s="553"/>
      <c r="U47" s="553"/>
    </row>
    <row r="48" spans="1:21" ht="14.1" customHeight="1">
      <c r="A48" s="1270"/>
      <c r="B48" s="1334"/>
      <c r="C48" s="1335"/>
      <c r="D48" s="1304"/>
      <c r="E48" s="916" t="s">
        <v>477</v>
      </c>
      <c r="F48" s="56">
        <v>1000</v>
      </c>
      <c r="G48" s="57">
        <v>600</v>
      </c>
      <c r="H48" s="58">
        <v>120</v>
      </c>
      <c r="I48" s="59">
        <v>3</v>
      </c>
      <c r="J48" s="60">
        <f t="shared" si="0"/>
        <v>1.8</v>
      </c>
      <c r="K48" s="60">
        <f t="shared" si="1"/>
        <v>0.216</v>
      </c>
      <c r="L48" s="61">
        <f t="shared" si="5"/>
        <v>557.04</v>
      </c>
      <c r="M48" s="436">
        <f t="shared" si="3"/>
        <v>4642</v>
      </c>
      <c r="N48" s="620">
        <v>4642</v>
      </c>
      <c r="P48" s="1133"/>
      <c r="Q48" s="553"/>
      <c r="R48" s="553"/>
      <c r="U48" s="553"/>
    </row>
    <row r="49" spans="1:21" ht="14.1" customHeight="1">
      <c r="A49" s="1270"/>
      <c r="B49" s="1334"/>
      <c r="C49" s="1335"/>
      <c r="D49" s="1304"/>
      <c r="E49" s="916" t="s">
        <v>477</v>
      </c>
      <c r="F49" s="56">
        <v>1000</v>
      </c>
      <c r="G49" s="57">
        <v>600</v>
      </c>
      <c r="H49" s="58">
        <v>130</v>
      </c>
      <c r="I49" s="59">
        <v>3</v>
      </c>
      <c r="J49" s="60">
        <f t="shared" si="0"/>
        <v>1.8</v>
      </c>
      <c r="K49" s="60">
        <f t="shared" si="1"/>
        <v>0.23400000000000001</v>
      </c>
      <c r="L49" s="61">
        <f t="shared" si="5"/>
        <v>600.34</v>
      </c>
      <c r="M49" s="436">
        <f t="shared" si="3"/>
        <v>4618</v>
      </c>
      <c r="N49" s="620">
        <v>4618</v>
      </c>
      <c r="P49" s="1133"/>
      <c r="Q49" s="553"/>
      <c r="R49" s="553"/>
      <c r="U49" s="553"/>
    </row>
    <row r="50" spans="1:21" ht="14.1" customHeight="1">
      <c r="A50" s="1270"/>
      <c r="B50" s="1334"/>
      <c r="C50" s="1335"/>
      <c r="D50" s="1304"/>
      <c r="E50" s="916" t="s">
        <v>477</v>
      </c>
      <c r="F50" s="56">
        <v>1000</v>
      </c>
      <c r="G50" s="57">
        <v>600</v>
      </c>
      <c r="H50" s="58">
        <v>140</v>
      </c>
      <c r="I50" s="59">
        <v>3</v>
      </c>
      <c r="J50" s="60">
        <f t="shared" si="0"/>
        <v>1.8</v>
      </c>
      <c r="K50" s="60">
        <f t="shared" si="1"/>
        <v>0.252</v>
      </c>
      <c r="L50" s="61">
        <f t="shared" si="5"/>
        <v>643.71999999999991</v>
      </c>
      <c r="M50" s="436">
        <f t="shared" si="3"/>
        <v>4598</v>
      </c>
      <c r="N50" s="620">
        <v>4598</v>
      </c>
      <c r="P50" s="1133"/>
      <c r="Q50" s="553"/>
      <c r="R50" s="553"/>
      <c r="U50" s="553"/>
    </row>
    <row r="51" spans="1:21" ht="14.1" customHeight="1">
      <c r="A51" s="1270"/>
      <c r="B51" s="1334"/>
      <c r="C51" s="1335"/>
      <c r="D51" s="838"/>
      <c r="E51" s="916" t="s">
        <v>477</v>
      </c>
      <c r="F51" s="56">
        <v>1000</v>
      </c>
      <c r="G51" s="57">
        <v>600</v>
      </c>
      <c r="H51" s="58">
        <v>150</v>
      </c>
      <c r="I51" s="59">
        <v>2</v>
      </c>
      <c r="J51" s="60">
        <f t="shared" si="0"/>
        <v>1.2</v>
      </c>
      <c r="K51" s="60">
        <f t="shared" si="1"/>
        <v>0.18</v>
      </c>
      <c r="L51" s="61">
        <f t="shared" si="5"/>
        <v>687.30000000000007</v>
      </c>
      <c r="M51" s="436">
        <f t="shared" si="3"/>
        <v>4582</v>
      </c>
      <c r="N51" s="620">
        <v>4582</v>
      </c>
      <c r="P51" s="1133"/>
      <c r="Q51" s="553"/>
      <c r="R51" s="553"/>
      <c r="U51" s="553"/>
    </row>
    <row r="52" spans="1:21" ht="14.1" customHeight="1">
      <c r="A52" s="1270"/>
      <c r="B52" s="1334"/>
      <c r="C52" s="1335"/>
      <c r="D52" s="838"/>
      <c r="E52" s="916" t="s">
        <v>477</v>
      </c>
      <c r="F52" s="48">
        <v>1000</v>
      </c>
      <c r="G52" s="13">
        <v>600</v>
      </c>
      <c r="H52" s="58">
        <v>160</v>
      </c>
      <c r="I52" s="15">
        <v>2</v>
      </c>
      <c r="J52" s="55">
        <f t="shared" ref="J52:J73" si="6">F52*G52*I52/1000000</f>
        <v>1.2</v>
      </c>
      <c r="K52" s="55">
        <f t="shared" ref="K52:K73" si="7">F52*G52*H52*I52/1000000000</f>
        <v>0.192</v>
      </c>
      <c r="L52" s="11">
        <f t="shared" si="5"/>
        <v>730.56000000000006</v>
      </c>
      <c r="M52" s="436">
        <f t="shared" si="3"/>
        <v>4566</v>
      </c>
      <c r="N52" s="620">
        <v>4566</v>
      </c>
      <c r="P52" s="1133"/>
      <c r="Q52" s="553"/>
      <c r="R52" s="553"/>
      <c r="U52" s="553"/>
    </row>
    <row r="53" spans="1:21" ht="14.1" customHeight="1">
      <c r="A53" s="1270"/>
      <c r="B53" s="1334"/>
      <c r="C53" s="1335"/>
      <c r="D53" s="838"/>
      <c r="E53" s="916" t="s">
        <v>477</v>
      </c>
      <c r="F53" s="70">
        <v>1000</v>
      </c>
      <c r="G53" s="71">
        <v>600</v>
      </c>
      <c r="H53" s="58">
        <v>170</v>
      </c>
      <c r="I53" s="73">
        <v>2</v>
      </c>
      <c r="J53" s="74">
        <f t="shared" si="6"/>
        <v>1.2</v>
      </c>
      <c r="K53" s="74">
        <f t="shared" si="7"/>
        <v>0.20399999999999999</v>
      </c>
      <c r="L53" s="96">
        <f t="shared" si="5"/>
        <v>774.01</v>
      </c>
      <c r="M53" s="543">
        <f t="shared" si="3"/>
        <v>4553</v>
      </c>
      <c r="N53" s="622">
        <v>4553</v>
      </c>
      <c r="P53" s="1133"/>
      <c r="Q53" s="553"/>
      <c r="R53" s="553"/>
      <c r="U53" s="553"/>
    </row>
    <row r="54" spans="1:21" ht="14.1" customHeight="1">
      <c r="A54" s="1270"/>
      <c r="B54" s="1334"/>
      <c r="C54" s="1335"/>
      <c r="D54" s="838"/>
      <c r="E54" s="916" t="s">
        <v>477</v>
      </c>
      <c r="F54" s="70">
        <v>1000</v>
      </c>
      <c r="G54" s="71">
        <v>600</v>
      </c>
      <c r="H54" s="58">
        <v>180</v>
      </c>
      <c r="I54" s="73">
        <v>2</v>
      </c>
      <c r="J54" s="74">
        <f t="shared" si="6"/>
        <v>1.2</v>
      </c>
      <c r="K54" s="74">
        <f t="shared" si="7"/>
        <v>0.216</v>
      </c>
      <c r="L54" s="96">
        <f t="shared" si="5"/>
        <v>817.38</v>
      </c>
      <c r="M54" s="543">
        <f t="shared" si="3"/>
        <v>4541</v>
      </c>
      <c r="N54" s="622">
        <v>4541</v>
      </c>
      <c r="P54" s="1133"/>
      <c r="Q54" s="553"/>
      <c r="R54" s="553"/>
      <c r="U54" s="553"/>
    </row>
    <row r="55" spans="1:21" ht="14.1" customHeight="1">
      <c r="A55" s="1270"/>
      <c r="B55" s="1334"/>
      <c r="C55" s="1335"/>
      <c r="D55" s="838"/>
      <c r="E55" s="916" t="s">
        <v>477</v>
      </c>
      <c r="F55" s="70">
        <v>1000</v>
      </c>
      <c r="G55" s="71">
        <v>600</v>
      </c>
      <c r="H55" s="58">
        <v>190</v>
      </c>
      <c r="I55" s="73">
        <v>2</v>
      </c>
      <c r="J55" s="74">
        <f t="shared" si="6"/>
        <v>1.2</v>
      </c>
      <c r="K55" s="74">
        <f t="shared" si="7"/>
        <v>0.22800000000000001</v>
      </c>
      <c r="L55" s="96">
        <f t="shared" si="5"/>
        <v>860.70000000000016</v>
      </c>
      <c r="M55" s="543">
        <f t="shared" si="3"/>
        <v>4530</v>
      </c>
      <c r="N55" s="622">
        <v>4530</v>
      </c>
      <c r="P55" s="1133"/>
      <c r="Q55" s="553"/>
      <c r="R55" s="553"/>
      <c r="U55" s="553"/>
    </row>
    <row r="56" spans="1:21" ht="14.1" customHeight="1">
      <c r="A56" s="1336"/>
      <c r="B56" s="1337"/>
      <c r="C56" s="1338"/>
      <c r="D56" s="839"/>
      <c r="E56" s="919" t="s">
        <v>477</v>
      </c>
      <c r="F56" s="75">
        <v>1000</v>
      </c>
      <c r="G56" s="76">
        <v>600</v>
      </c>
      <c r="H56" s="64">
        <v>200</v>
      </c>
      <c r="I56" s="78">
        <v>2</v>
      </c>
      <c r="J56" s="79">
        <f t="shared" si="6"/>
        <v>1.2</v>
      </c>
      <c r="K56" s="79">
        <f t="shared" si="7"/>
        <v>0.24</v>
      </c>
      <c r="L56" s="68">
        <f t="shared" si="5"/>
        <v>904.2</v>
      </c>
      <c r="M56" s="542">
        <f t="shared" si="3"/>
        <v>4521</v>
      </c>
      <c r="N56" s="621">
        <v>4521</v>
      </c>
      <c r="P56" s="1133"/>
      <c r="Q56" s="553"/>
      <c r="R56" s="553"/>
      <c r="U56" s="553"/>
    </row>
    <row r="57" spans="1:21" s="2" customFormat="1" ht="14.1" customHeight="1">
      <c r="A57" s="1213" t="s">
        <v>212</v>
      </c>
      <c r="B57" s="1214"/>
      <c r="C57" s="1215"/>
      <c r="D57" s="1286" t="s">
        <v>209</v>
      </c>
      <c r="E57" s="851" t="s">
        <v>477</v>
      </c>
      <c r="F57" s="50">
        <v>1000</v>
      </c>
      <c r="G57" s="51">
        <v>600</v>
      </c>
      <c r="H57" s="52">
        <v>50</v>
      </c>
      <c r="I57" s="53">
        <v>8</v>
      </c>
      <c r="J57" s="54">
        <f t="shared" si="6"/>
        <v>4.8</v>
      </c>
      <c r="K57" s="54">
        <f t="shared" si="7"/>
        <v>0.24</v>
      </c>
      <c r="L57" s="47">
        <f t="shared" si="5"/>
        <v>217.3</v>
      </c>
      <c r="M57" s="444">
        <f t="shared" si="3"/>
        <v>4346</v>
      </c>
      <c r="N57" s="618">
        <v>4346</v>
      </c>
      <c r="O57" s="553"/>
      <c r="P57" s="1133"/>
      <c r="Q57" s="553"/>
      <c r="R57" s="553"/>
      <c r="U57" s="553"/>
    </row>
    <row r="58" spans="1:21" s="2" customFormat="1" ht="14.1" customHeight="1">
      <c r="A58" s="1216"/>
      <c r="B58" s="1217"/>
      <c r="C58" s="1218"/>
      <c r="D58" s="1241"/>
      <c r="E58" s="852" t="s">
        <v>477</v>
      </c>
      <c r="F58" s="48">
        <v>1000</v>
      </c>
      <c r="G58" s="13">
        <v>600</v>
      </c>
      <c r="H58" s="14">
        <v>60</v>
      </c>
      <c r="I58" s="15">
        <v>6</v>
      </c>
      <c r="J58" s="55">
        <f t="shared" si="6"/>
        <v>3.6</v>
      </c>
      <c r="K58" s="55">
        <f t="shared" si="7"/>
        <v>0.216</v>
      </c>
      <c r="L58" s="61">
        <f t="shared" si="5"/>
        <v>253.56</v>
      </c>
      <c r="M58" s="436">
        <f t="shared" si="3"/>
        <v>4226</v>
      </c>
      <c r="N58" s="632">
        <v>4226</v>
      </c>
      <c r="O58" s="553"/>
      <c r="P58" s="1133"/>
      <c r="Q58" s="553"/>
      <c r="R58" s="553"/>
      <c r="U58" s="553"/>
    </row>
    <row r="59" spans="1:21" s="2" customFormat="1" ht="14.1" customHeight="1">
      <c r="A59" s="1216"/>
      <c r="B59" s="1217"/>
      <c r="C59" s="1218"/>
      <c r="D59" s="1241"/>
      <c r="E59" s="852" t="s">
        <v>477</v>
      </c>
      <c r="F59" s="48">
        <v>1000</v>
      </c>
      <c r="G59" s="13">
        <v>600</v>
      </c>
      <c r="H59" s="14">
        <v>70</v>
      </c>
      <c r="I59" s="15">
        <v>6</v>
      </c>
      <c r="J59" s="55">
        <f t="shared" si="6"/>
        <v>3.6</v>
      </c>
      <c r="K59" s="55">
        <f t="shared" si="7"/>
        <v>0.252</v>
      </c>
      <c r="L59" s="61">
        <f t="shared" si="5"/>
        <v>289.73</v>
      </c>
      <c r="M59" s="436">
        <f t="shared" si="3"/>
        <v>4139</v>
      </c>
      <c r="N59" s="632">
        <v>4139</v>
      </c>
      <c r="O59" s="553"/>
      <c r="P59" s="1133"/>
      <c r="Q59" s="553"/>
      <c r="R59" s="553"/>
      <c r="S59"/>
      <c r="T59"/>
      <c r="U59" s="553"/>
    </row>
    <row r="60" spans="1:21" s="2" customFormat="1" ht="14.1" customHeight="1">
      <c r="A60" s="1216"/>
      <c r="B60" s="1217"/>
      <c r="C60" s="1218"/>
      <c r="D60" s="1241"/>
      <c r="E60" s="852" t="s">
        <v>477</v>
      </c>
      <c r="F60" s="48">
        <v>1000</v>
      </c>
      <c r="G60" s="13">
        <v>600</v>
      </c>
      <c r="H60" s="14">
        <v>75</v>
      </c>
      <c r="I60" s="15">
        <v>6</v>
      </c>
      <c r="J60" s="55">
        <f t="shared" si="6"/>
        <v>3.6</v>
      </c>
      <c r="K60" s="55">
        <f t="shared" si="7"/>
        <v>0.27</v>
      </c>
      <c r="L60" s="61">
        <f t="shared" si="5"/>
        <v>307.8</v>
      </c>
      <c r="M60" s="436">
        <f t="shared" si="3"/>
        <v>4104</v>
      </c>
      <c r="N60" s="632">
        <v>4104</v>
      </c>
      <c r="O60" s="553"/>
      <c r="P60" s="1133"/>
      <c r="Q60" s="553"/>
      <c r="R60" s="553"/>
      <c r="S60"/>
      <c r="T60"/>
      <c r="U60" s="553"/>
    </row>
    <row r="61" spans="1:21" s="2" customFormat="1" ht="14.1" customHeight="1">
      <c r="A61" s="1219"/>
      <c r="B61" s="1217"/>
      <c r="C61" s="1218"/>
      <c r="D61" s="1241"/>
      <c r="E61" s="852" t="s">
        <v>477</v>
      </c>
      <c r="F61" s="48">
        <v>1000</v>
      </c>
      <c r="G61" s="13">
        <v>600</v>
      </c>
      <c r="H61" s="14">
        <v>80</v>
      </c>
      <c r="I61" s="15">
        <v>6</v>
      </c>
      <c r="J61" s="55">
        <f t="shared" si="6"/>
        <v>3.6</v>
      </c>
      <c r="K61" s="55">
        <f t="shared" si="7"/>
        <v>0.28799999999999998</v>
      </c>
      <c r="L61" s="61">
        <f t="shared" si="5"/>
        <v>325.99999999999994</v>
      </c>
      <c r="M61" s="436">
        <f t="shared" si="3"/>
        <v>4075</v>
      </c>
      <c r="N61" s="632">
        <v>4075</v>
      </c>
      <c r="O61" s="556"/>
      <c r="P61" s="1133"/>
      <c r="Q61" s="556"/>
      <c r="R61" s="556"/>
      <c r="U61" s="553"/>
    </row>
    <row r="62" spans="1:21" s="2" customFormat="1" ht="14.1" customHeight="1">
      <c r="A62" s="1219"/>
      <c r="B62" s="1217"/>
      <c r="C62" s="1218"/>
      <c r="D62" s="1372" t="s">
        <v>216</v>
      </c>
      <c r="E62" s="1000" t="s">
        <v>477</v>
      </c>
      <c r="F62" s="48">
        <v>1000</v>
      </c>
      <c r="G62" s="13">
        <v>600</v>
      </c>
      <c r="H62" s="14">
        <v>90</v>
      </c>
      <c r="I62" s="15">
        <v>4</v>
      </c>
      <c r="J62" s="55">
        <f t="shared" si="6"/>
        <v>2.4</v>
      </c>
      <c r="K62" s="55">
        <f t="shared" si="7"/>
        <v>0.216</v>
      </c>
      <c r="L62" s="61">
        <f t="shared" si="5"/>
        <v>362.16</v>
      </c>
      <c r="M62" s="436">
        <f t="shared" si="3"/>
        <v>4024</v>
      </c>
      <c r="N62" s="632">
        <v>4024</v>
      </c>
      <c r="O62" s="553"/>
      <c r="P62" s="1133"/>
      <c r="Q62" s="553"/>
      <c r="R62" s="553"/>
      <c r="U62" s="553"/>
    </row>
    <row r="63" spans="1:21" s="2" customFormat="1" ht="14.1" customHeight="1">
      <c r="A63" s="1219"/>
      <c r="B63" s="1217"/>
      <c r="C63" s="1218"/>
      <c r="D63" s="1372"/>
      <c r="E63" s="1000" t="s">
        <v>477</v>
      </c>
      <c r="F63" s="48">
        <v>1000</v>
      </c>
      <c r="G63" s="13">
        <v>600</v>
      </c>
      <c r="H63" s="14">
        <v>100</v>
      </c>
      <c r="I63" s="15">
        <v>4</v>
      </c>
      <c r="J63" s="55">
        <f t="shared" si="6"/>
        <v>2.4</v>
      </c>
      <c r="K63" s="55">
        <f t="shared" si="7"/>
        <v>0.24</v>
      </c>
      <c r="L63" s="61">
        <f t="shared" si="5"/>
        <v>398.4</v>
      </c>
      <c r="M63" s="436">
        <f t="shared" si="3"/>
        <v>3984</v>
      </c>
      <c r="N63" s="632">
        <v>3984</v>
      </c>
      <c r="O63" s="553"/>
      <c r="P63" s="1133"/>
      <c r="Q63" s="553"/>
      <c r="R63" s="553"/>
      <c r="U63" s="553"/>
    </row>
    <row r="64" spans="1:21" s="2" customFormat="1" ht="14.1" customHeight="1">
      <c r="A64" s="1219"/>
      <c r="B64" s="1217"/>
      <c r="C64" s="1218"/>
      <c r="D64" s="826"/>
      <c r="E64" s="852" t="s">
        <v>477</v>
      </c>
      <c r="F64" s="48">
        <v>1000</v>
      </c>
      <c r="G64" s="13">
        <v>600</v>
      </c>
      <c r="H64" s="14">
        <v>110</v>
      </c>
      <c r="I64" s="15">
        <v>4</v>
      </c>
      <c r="J64" s="55">
        <f t="shared" si="6"/>
        <v>2.4</v>
      </c>
      <c r="K64" s="55">
        <f t="shared" si="7"/>
        <v>0.26400000000000001</v>
      </c>
      <c r="L64" s="61">
        <f t="shared" si="5"/>
        <v>434.72</v>
      </c>
      <c r="M64" s="436">
        <f t="shared" si="3"/>
        <v>3952</v>
      </c>
      <c r="N64" s="632">
        <v>3952</v>
      </c>
      <c r="O64" s="553"/>
      <c r="P64" s="1133"/>
      <c r="Q64" s="553"/>
      <c r="R64" s="553"/>
      <c r="U64" s="553"/>
    </row>
    <row r="65" spans="1:21" s="2" customFormat="1" ht="14.1" customHeight="1">
      <c r="A65" s="1219"/>
      <c r="B65" s="1217"/>
      <c r="C65" s="1218"/>
      <c r="D65" s="1241" t="s">
        <v>386</v>
      </c>
      <c r="E65" s="852" t="s">
        <v>477</v>
      </c>
      <c r="F65" s="48">
        <v>1000</v>
      </c>
      <c r="G65" s="13">
        <v>600</v>
      </c>
      <c r="H65" s="14">
        <v>120</v>
      </c>
      <c r="I65" s="15">
        <v>3</v>
      </c>
      <c r="J65" s="55">
        <f t="shared" si="6"/>
        <v>1.8</v>
      </c>
      <c r="K65" s="55">
        <f t="shared" si="7"/>
        <v>0.216</v>
      </c>
      <c r="L65" s="61">
        <f t="shared" si="5"/>
        <v>470.75999999999993</v>
      </c>
      <c r="M65" s="436">
        <f t="shared" si="3"/>
        <v>3923</v>
      </c>
      <c r="N65" s="632">
        <v>3923</v>
      </c>
      <c r="O65" s="553"/>
      <c r="P65" s="1133"/>
      <c r="Q65" s="553"/>
      <c r="R65" s="553"/>
      <c r="U65" s="553"/>
    </row>
    <row r="66" spans="1:21" s="2" customFormat="1" ht="14.1" customHeight="1">
      <c r="A66" s="1219"/>
      <c r="B66" s="1217"/>
      <c r="C66" s="1218"/>
      <c r="D66" s="1241"/>
      <c r="E66" s="852" t="s">
        <v>477</v>
      </c>
      <c r="F66" s="48">
        <v>1000</v>
      </c>
      <c r="G66" s="13">
        <v>600</v>
      </c>
      <c r="H66" s="14">
        <v>130</v>
      </c>
      <c r="I66" s="15">
        <v>3</v>
      </c>
      <c r="J66" s="55">
        <f t="shared" si="6"/>
        <v>1.8</v>
      </c>
      <c r="K66" s="55">
        <f t="shared" si="7"/>
        <v>0.23400000000000001</v>
      </c>
      <c r="L66" s="61">
        <f t="shared" si="5"/>
        <v>507</v>
      </c>
      <c r="M66" s="436">
        <f t="shared" si="3"/>
        <v>3900</v>
      </c>
      <c r="N66" s="632">
        <v>3900</v>
      </c>
      <c r="O66" s="553"/>
      <c r="P66" s="1133"/>
      <c r="Q66" s="553"/>
      <c r="R66" s="553"/>
      <c r="U66" s="553"/>
    </row>
    <row r="67" spans="1:21" s="2" customFormat="1" ht="14.1" customHeight="1">
      <c r="A67" s="1219"/>
      <c r="B67" s="1217"/>
      <c r="C67" s="1218"/>
      <c r="D67" s="826"/>
      <c r="E67" s="852" t="s">
        <v>477</v>
      </c>
      <c r="F67" s="48">
        <v>1000</v>
      </c>
      <c r="G67" s="13">
        <v>600</v>
      </c>
      <c r="H67" s="14">
        <v>140</v>
      </c>
      <c r="I67" s="15">
        <v>3</v>
      </c>
      <c r="J67" s="55">
        <f t="shared" si="6"/>
        <v>1.8</v>
      </c>
      <c r="K67" s="55">
        <f t="shared" si="7"/>
        <v>0.252</v>
      </c>
      <c r="L67" s="61">
        <f t="shared" si="5"/>
        <v>543.34</v>
      </c>
      <c r="M67" s="436">
        <f t="shared" si="3"/>
        <v>3881</v>
      </c>
      <c r="N67" s="632">
        <v>3881</v>
      </c>
      <c r="O67" s="553"/>
      <c r="P67" s="1133"/>
      <c r="Q67" s="553"/>
      <c r="R67" s="553"/>
      <c r="U67" s="553"/>
    </row>
    <row r="68" spans="1:21" s="2" customFormat="1" ht="14.1" customHeight="1">
      <c r="A68" s="1219"/>
      <c r="B68" s="1217"/>
      <c r="C68" s="1218"/>
      <c r="D68" s="826"/>
      <c r="E68" s="852" t="s">
        <v>477</v>
      </c>
      <c r="F68" s="48">
        <v>1000</v>
      </c>
      <c r="G68" s="13">
        <v>600</v>
      </c>
      <c r="H68" s="14">
        <v>150</v>
      </c>
      <c r="I68" s="15">
        <v>3</v>
      </c>
      <c r="J68" s="55">
        <f t="shared" si="6"/>
        <v>1.8</v>
      </c>
      <c r="K68" s="55">
        <f t="shared" si="7"/>
        <v>0.27</v>
      </c>
      <c r="L68" s="61">
        <f t="shared" si="5"/>
        <v>579.6</v>
      </c>
      <c r="M68" s="436">
        <f t="shared" si="3"/>
        <v>3864</v>
      </c>
      <c r="N68" s="632">
        <v>3864</v>
      </c>
      <c r="O68" s="553"/>
      <c r="P68" s="1133"/>
      <c r="Q68" s="553"/>
      <c r="R68" s="553"/>
      <c r="U68" s="553"/>
    </row>
    <row r="69" spans="1:21" s="2" customFormat="1" ht="14.1" customHeight="1">
      <c r="A69" s="1219"/>
      <c r="B69" s="1217"/>
      <c r="C69" s="1218"/>
      <c r="D69" s="826"/>
      <c r="E69" s="852" t="s">
        <v>477</v>
      </c>
      <c r="F69" s="48">
        <v>1000</v>
      </c>
      <c r="G69" s="13">
        <v>600</v>
      </c>
      <c r="H69" s="14">
        <v>160</v>
      </c>
      <c r="I69" s="15">
        <v>3</v>
      </c>
      <c r="J69" s="55">
        <f t="shared" si="6"/>
        <v>1.8</v>
      </c>
      <c r="K69" s="55">
        <f t="shared" si="7"/>
        <v>0.28799999999999998</v>
      </c>
      <c r="L69" s="61">
        <f t="shared" si="5"/>
        <v>615.83999999999992</v>
      </c>
      <c r="M69" s="436">
        <f t="shared" si="3"/>
        <v>3849</v>
      </c>
      <c r="N69" s="632">
        <v>3849</v>
      </c>
      <c r="O69" s="553"/>
      <c r="P69" s="1133"/>
      <c r="Q69" s="553"/>
      <c r="R69" s="553"/>
      <c r="U69" s="553"/>
    </row>
    <row r="70" spans="1:21" s="2" customFormat="1" ht="14.1" customHeight="1">
      <c r="A70" s="1219"/>
      <c r="B70" s="1217"/>
      <c r="C70" s="1218"/>
      <c r="D70" s="826"/>
      <c r="E70" s="852" t="s">
        <v>477</v>
      </c>
      <c r="F70" s="48">
        <v>1000</v>
      </c>
      <c r="G70" s="13">
        <v>600</v>
      </c>
      <c r="H70" s="14">
        <v>170</v>
      </c>
      <c r="I70" s="15">
        <v>2</v>
      </c>
      <c r="J70" s="55">
        <f t="shared" si="6"/>
        <v>1.2</v>
      </c>
      <c r="K70" s="55">
        <f t="shared" si="7"/>
        <v>0.20399999999999999</v>
      </c>
      <c r="L70" s="61">
        <f t="shared" si="5"/>
        <v>651.78</v>
      </c>
      <c r="M70" s="436">
        <f>N70*(100%-$M$6)</f>
        <v>3834</v>
      </c>
      <c r="N70" s="632">
        <v>3834</v>
      </c>
      <c r="O70" s="553"/>
      <c r="P70" s="1133"/>
      <c r="Q70" s="553"/>
      <c r="R70" s="553"/>
      <c r="U70" s="553"/>
    </row>
    <row r="71" spans="1:21" s="2" customFormat="1" ht="14.1" customHeight="1">
      <c r="A71" s="1219"/>
      <c r="B71" s="1217"/>
      <c r="C71" s="1218"/>
      <c r="D71" s="826"/>
      <c r="E71" s="852" t="s">
        <v>477</v>
      </c>
      <c r="F71" s="48">
        <v>1000</v>
      </c>
      <c r="G71" s="13">
        <v>600</v>
      </c>
      <c r="H71" s="14">
        <v>180</v>
      </c>
      <c r="I71" s="15">
        <v>2</v>
      </c>
      <c r="J71" s="55">
        <f t="shared" si="6"/>
        <v>1.2</v>
      </c>
      <c r="K71" s="55">
        <f t="shared" si="7"/>
        <v>0.216</v>
      </c>
      <c r="L71" s="61">
        <f t="shared" si="5"/>
        <v>688.1400000000001</v>
      </c>
      <c r="M71" s="436">
        <f>N71*(100%-$M$6)</f>
        <v>3823</v>
      </c>
      <c r="N71" s="632">
        <v>3823</v>
      </c>
      <c r="O71" s="553"/>
      <c r="P71" s="1133"/>
      <c r="Q71" s="553"/>
      <c r="R71" s="553"/>
      <c r="U71" s="553"/>
    </row>
    <row r="72" spans="1:21" s="2" customFormat="1" ht="14.1" customHeight="1">
      <c r="A72" s="1219"/>
      <c r="B72" s="1217"/>
      <c r="C72" s="1218"/>
      <c r="D72" s="826"/>
      <c r="E72" s="852" t="s">
        <v>477</v>
      </c>
      <c r="F72" s="48">
        <v>1000</v>
      </c>
      <c r="G72" s="13">
        <v>600</v>
      </c>
      <c r="H72" s="14">
        <v>190</v>
      </c>
      <c r="I72" s="15">
        <v>2</v>
      </c>
      <c r="J72" s="55">
        <f t="shared" si="6"/>
        <v>1.2</v>
      </c>
      <c r="K72" s="55">
        <f t="shared" si="7"/>
        <v>0.22800000000000001</v>
      </c>
      <c r="L72" s="61">
        <f t="shared" si="5"/>
        <v>724.47</v>
      </c>
      <c r="M72" s="436">
        <f>N72*(100%-$M$6)</f>
        <v>3813</v>
      </c>
      <c r="N72" s="632">
        <v>3813</v>
      </c>
      <c r="O72" s="553"/>
      <c r="P72" s="1133"/>
      <c r="Q72" s="553"/>
      <c r="R72" s="553"/>
      <c r="U72" s="553"/>
    </row>
    <row r="73" spans="1:21" s="2" customFormat="1" ht="14.1" customHeight="1">
      <c r="A73" s="1220"/>
      <c r="B73" s="1221"/>
      <c r="C73" s="1222"/>
      <c r="D73" s="840"/>
      <c r="E73" s="855" t="s">
        <v>477</v>
      </c>
      <c r="F73" s="75">
        <v>1000</v>
      </c>
      <c r="G73" s="76">
        <v>600</v>
      </c>
      <c r="H73" s="77">
        <v>200</v>
      </c>
      <c r="I73" s="78">
        <v>2</v>
      </c>
      <c r="J73" s="79">
        <f t="shared" si="6"/>
        <v>1.2</v>
      </c>
      <c r="K73" s="79">
        <f t="shared" si="7"/>
        <v>0.24</v>
      </c>
      <c r="L73" s="67">
        <f t="shared" si="5"/>
        <v>760.59999999999991</v>
      </c>
      <c r="M73" s="542">
        <f>N73*(100%-$M$6)</f>
        <v>3803</v>
      </c>
      <c r="N73" s="633">
        <v>3803</v>
      </c>
      <c r="O73" s="556"/>
      <c r="P73" s="1133"/>
      <c r="Q73" s="556"/>
      <c r="R73" s="556"/>
      <c r="U73" s="553"/>
    </row>
    <row r="74" spans="1:21" s="2" customFormat="1" ht="12.75" customHeight="1">
      <c r="A74" s="186"/>
      <c r="B74" s="186"/>
      <c r="C74" s="186"/>
      <c r="D74" s="187"/>
      <c r="E74" s="856"/>
      <c r="F74" s="177"/>
      <c r="G74" s="177"/>
      <c r="H74" s="178"/>
      <c r="I74" s="177"/>
      <c r="J74" s="188"/>
      <c r="K74" s="188"/>
      <c r="L74" s="189"/>
      <c r="M74" s="189"/>
      <c r="N74" s="189"/>
    </row>
    <row r="75" spans="1:21" s="2" customFormat="1" ht="12.75" customHeight="1">
      <c r="A75" s="110"/>
      <c r="B75" s="110"/>
      <c r="C75" s="110"/>
      <c r="D75" s="4"/>
      <c r="E75" s="850"/>
      <c r="F75" s="4"/>
      <c r="G75" s="4"/>
      <c r="H75" s="4"/>
      <c r="I75" s="4"/>
      <c r="J75" s="5"/>
      <c r="K75" s="5"/>
      <c r="L75" s="5"/>
      <c r="M75" s="5"/>
      <c r="N75" s="189"/>
    </row>
    <row r="76" spans="1:21" ht="12.75" customHeight="1">
      <c r="A76" s="1252"/>
      <c r="B76" s="1252"/>
      <c r="C76" s="1252"/>
      <c r="D76" s="1252"/>
      <c r="E76" s="1252"/>
      <c r="F76" s="1252"/>
      <c r="G76" s="1252"/>
      <c r="H76" s="1252"/>
      <c r="I76" s="1252"/>
      <c r="J76" s="1252"/>
      <c r="K76" s="1252"/>
      <c r="L76" s="7"/>
      <c r="M76" s="7"/>
      <c r="N76" s="16"/>
    </row>
    <row r="77" spans="1:21" ht="12.75" customHeight="1">
      <c r="A77" s="1252"/>
      <c r="B77" s="1252"/>
      <c r="C77" s="1252"/>
      <c r="D77" s="1252"/>
      <c r="E77" s="1252"/>
      <c r="F77" s="1252"/>
      <c r="G77" s="1252"/>
      <c r="H77" s="1252"/>
      <c r="I77" s="1252"/>
      <c r="J77" s="1252"/>
      <c r="K77" s="1252"/>
      <c r="L77" s="1256"/>
      <c r="M77" s="1256"/>
      <c r="N77" s="184"/>
    </row>
    <row r="78" spans="1:21" ht="12.75" customHeight="1">
      <c r="A78" s="1250"/>
      <c r="B78" s="1250"/>
      <c r="C78" s="1250"/>
      <c r="D78" s="1250"/>
      <c r="E78" s="1250"/>
      <c r="F78" s="1250"/>
      <c r="G78" s="1250"/>
      <c r="H78" s="1250"/>
      <c r="I78" s="1250"/>
      <c r="J78" s="1250"/>
      <c r="K78" s="1250"/>
      <c r="L78" s="230"/>
      <c r="M78" s="3"/>
      <c r="N78" s="17"/>
    </row>
    <row r="79" spans="1:21" ht="12.75" customHeight="1">
      <c r="A79" s="1250"/>
      <c r="B79" s="1250"/>
      <c r="C79" s="1250"/>
      <c r="D79" s="1250"/>
      <c r="E79" s="1250"/>
      <c r="F79" s="1250"/>
      <c r="G79" s="1250"/>
      <c r="H79" s="1250"/>
      <c r="I79" s="1250"/>
      <c r="J79" s="1250"/>
      <c r="K79" s="1250"/>
      <c r="L79" s="230"/>
      <c r="M79" s="3"/>
      <c r="N79" s="17"/>
    </row>
    <row r="80" spans="1:21" ht="12.75" customHeight="1">
      <c r="A80" s="832"/>
      <c r="B80" s="832"/>
      <c r="C80" s="832"/>
      <c r="D80" s="832"/>
      <c r="E80" s="832"/>
      <c r="F80" s="832"/>
      <c r="G80" s="832"/>
      <c r="H80" s="832"/>
      <c r="I80" s="832"/>
      <c r="J80" s="832"/>
      <c r="K80" s="832"/>
    </row>
    <row r="81" spans="1:11">
      <c r="A81" s="832"/>
      <c r="B81" s="832"/>
      <c r="C81" s="832"/>
      <c r="D81" s="832"/>
      <c r="E81" s="832"/>
      <c r="F81" s="832"/>
      <c r="G81" s="832"/>
      <c r="H81" s="832"/>
      <c r="I81" s="832"/>
      <c r="J81" s="832"/>
      <c r="K81" s="832"/>
    </row>
    <row r="82" spans="1:11">
      <c r="A82" s="832"/>
      <c r="B82" s="832"/>
      <c r="C82" s="832"/>
      <c r="D82" s="832"/>
      <c r="E82" s="832"/>
      <c r="F82" s="832"/>
      <c r="G82" s="832"/>
      <c r="H82" s="832"/>
      <c r="I82" s="832"/>
      <c r="J82" s="832"/>
      <c r="K82" s="832"/>
    </row>
  </sheetData>
  <mergeCells count="31">
    <mergeCell ref="A79:K79"/>
    <mergeCell ref="D21:D22"/>
    <mergeCell ref="D10:D17"/>
    <mergeCell ref="D33:D36"/>
    <mergeCell ref="D65:D66"/>
    <mergeCell ref="A78:K78"/>
    <mergeCell ref="A10:C22"/>
    <mergeCell ref="A1:M1"/>
    <mergeCell ref="A2:M2"/>
    <mergeCell ref="A3:M3"/>
    <mergeCell ref="A4:M4"/>
    <mergeCell ref="F7:H7"/>
    <mergeCell ref="I7:I8"/>
    <mergeCell ref="J7:J8"/>
    <mergeCell ref="K7:K8"/>
    <mergeCell ref="L7:M7"/>
    <mergeCell ref="E7:E8"/>
    <mergeCell ref="A7:D8"/>
    <mergeCell ref="A9:M9"/>
    <mergeCell ref="A76:K76"/>
    <mergeCell ref="A77:K77"/>
    <mergeCell ref="L77:M77"/>
    <mergeCell ref="A23:C39"/>
    <mergeCell ref="A57:C73"/>
    <mergeCell ref="D57:D61"/>
    <mergeCell ref="A40:C56"/>
    <mergeCell ref="D40:D44"/>
    <mergeCell ref="D47:D50"/>
    <mergeCell ref="D30:D31"/>
    <mergeCell ref="D23:D28"/>
    <mergeCell ref="D62:D63"/>
  </mergeCells>
  <printOptions horizontalCentered="1"/>
  <pageMargins left="0.78740157480314965" right="0.78740157480314965" top="0.55118110236220474" bottom="0.55118110236220474" header="0.51181102362204722" footer="0.51181102362204722"/>
  <pageSetup paperSize="9" scale="5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48"/>
  <sheetViews>
    <sheetView showGridLines="0" view="pageBreakPreview" zoomScale="80" zoomScaleNormal="100" zoomScaleSheetLayoutView="80" workbookViewId="0">
      <selection activeCell="Q31" sqref="Q31"/>
    </sheetView>
  </sheetViews>
  <sheetFormatPr defaultRowHeight="12.75"/>
  <cols>
    <col min="1" max="1" width="50.28515625" style="167" customWidth="1"/>
    <col min="2" max="2" width="6.85546875" style="167" customWidth="1"/>
    <col min="3" max="5" width="8.7109375" style="167" customWidth="1"/>
    <col min="6" max="8" width="10.7109375" style="170" customWidth="1"/>
    <col min="9" max="9" width="11.28515625" style="170" customWidth="1"/>
    <col min="10" max="10" width="11.28515625" style="289" customWidth="1"/>
    <col min="11" max="11" width="9.140625" style="263" hidden="1" customWidth="1"/>
    <col min="12" max="16384" width="9.140625" style="263"/>
  </cols>
  <sheetData>
    <row r="1" spans="1:15" s="164" customFormat="1" ht="15.75">
      <c r="A1" s="1390" t="s">
        <v>82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02"/>
      <c r="M1" s="102"/>
    </row>
    <row r="2" spans="1:15" s="164" customFormat="1" ht="15.75">
      <c r="A2" s="1390" t="s">
        <v>524</v>
      </c>
      <c r="B2" s="1390"/>
      <c r="C2" s="1390"/>
      <c r="D2" s="1390"/>
      <c r="E2" s="1390"/>
      <c r="F2" s="1390"/>
      <c r="G2" s="1390"/>
      <c r="H2" s="1390"/>
      <c r="I2" s="1390"/>
      <c r="J2" s="1390"/>
      <c r="K2" s="487"/>
      <c r="L2" s="553"/>
      <c r="M2" s="19"/>
    </row>
    <row r="3" spans="1:15" s="164" customFormat="1" ht="15.75">
      <c r="A3" s="1390" t="s">
        <v>307</v>
      </c>
      <c r="B3" s="1392"/>
      <c r="C3" s="1392"/>
      <c r="D3" s="1392"/>
      <c r="E3" s="1392"/>
      <c r="F3" s="1392"/>
      <c r="G3" s="1392"/>
      <c r="H3" s="1392"/>
      <c r="I3" s="1392"/>
      <c r="J3" s="1392"/>
      <c r="K3" s="487"/>
      <c r="L3" s="553"/>
      <c r="M3" s="19"/>
    </row>
    <row r="4" spans="1:15" s="164" customFormat="1" ht="14.25">
      <c r="A4" s="1393" t="str">
        <f>'Общестроительная изоляция'!A4:M4</f>
        <v xml:space="preserve"> от 1 мая 2017</v>
      </c>
      <c r="B4" s="1394"/>
      <c r="C4" s="1394"/>
      <c r="D4" s="1394"/>
      <c r="E4" s="1394"/>
      <c r="F4" s="1394"/>
      <c r="G4" s="1394"/>
      <c r="H4" s="1394"/>
      <c r="I4" s="1394"/>
      <c r="J4" s="1394"/>
      <c r="K4" s="487"/>
      <c r="L4" s="553"/>
      <c r="M4" s="19"/>
    </row>
    <row r="5" spans="1:15" s="164" customFormat="1" ht="15.75">
      <c r="A5" s="1395"/>
      <c r="B5" s="1395"/>
      <c r="C5" s="1395"/>
      <c r="D5" s="1395"/>
      <c r="E5" s="1395"/>
      <c r="F5" s="1395"/>
      <c r="G5" s="1395"/>
      <c r="H5" s="1395"/>
      <c r="I5" s="1395"/>
      <c r="J5" s="1395"/>
      <c r="L5" s="553"/>
      <c r="M5" s="19"/>
    </row>
    <row r="6" spans="1:15" s="2" customFormat="1" ht="15" customHeight="1">
      <c r="A6" s="480"/>
      <c r="B6" s="479"/>
      <c r="C6" s="479"/>
      <c r="D6" s="22"/>
      <c r="E6" s="22"/>
      <c r="F6" s="22"/>
      <c r="G6" s="22"/>
      <c r="H6" s="22"/>
      <c r="I6" s="145" t="s">
        <v>63</v>
      </c>
      <c r="J6" s="146">
        <v>0</v>
      </c>
      <c r="N6" s="6"/>
      <c r="O6" s="1"/>
    </row>
    <row r="7" spans="1:15" s="165" customFormat="1" ht="15.75" customHeight="1">
      <c r="A7" s="1396" t="s">
        <v>1</v>
      </c>
      <c r="B7" s="259" t="s">
        <v>84</v>
      </c>
      <c r="C7" s="1399" t="s">
        <v>308</v>
      </c>
      <c r="D7" s="1400"/>
      <c r="E7" s="1401"/>
      <c r="F7" s="1382" t="s">
        <v>3</v>
      </c>
      <c r="G7" s="1382" t="s">
        <v>4</v>
      </c>
      <c r="H7" s="1382" t="s">
        <v>5</v>
      </c>
      <c r="I7" s="1404" t="s">
        <v>70</v>
      </c>
      <c r="J7" s="1405"/>
      <c r="L7" s="102"/>
      <c r="M7" s="102"/>
    </row>
    <row r="8" spans="1:15" s="165" customFormat="1" ht="13.5" customHeight="1">
      <c r="A8" s="1397"/>
      <c r="B8" s="260" t="s">
        <v>85</v>
      </c>
      <c r="C8" s="1380" t="s">
        <v>6</v>
      </c>
      <c r="D8" s="1380" t="s">
        <v>7</v>
      </c>
      <c r="E8" s="1380" t="s">
        <v>309</v>
      </c>
      <c r="F8" s="1402"/>
      <c r="G8" s="1403"/>
      <c r="H8" s="1403"/>
      <c r="I8" s="1382" t="s">
        <v>86</v>
      </c>
      <c r="J8" s="1384" t="s">
        <v>87</v>
      </c>
      <c r="L8" s="102"/>
      <c r="M8" s="102"/>
    </row>
    <row r="9" spans="1:15" s="166" customFormat="1" ht="14.25" customHeight="1">
      <c r="A9" s="1398"/>
      <c r="B9" s="261"/>
      <c r="C9" s="1381"/>
      <c r="D9" s="1381"/>
      <c r="E9" s="1381"/>
      <c r="F9" s="1383"/>
      <c r="G9" s="1383"/>
      <c r="H9" s="1383"/>
      <c r="I9" s="1383"/>
      <c r="J9" s="1385"/>
      <c r="K9" s="262"/>
      <c r="L9" s="102"/>
      <c r="M9" s="102"/>
    </row>
    <row r="10" spans="1:15" s="166" customFormat="1" ht="18" customHeight="1">
      <c r="A10" s="1373" t="s">
        <v>310</v>
      </c>
      <c r="B10" s="1374"/>
      <c r="C10" s="1374"/>
      <c r="D10" s="1374"/>
      <c r="E10" s="1374"/>
      <c r="F10" s="1374"/>
      <c r="G10" s="1374"/>
      <c r="H10" s="1374"/>
      <c r="I10" s="1374"/>
      <c r="J10" s="1375"/>
      <c r="K10" s="262"/>
      <c r="L10" s="556"/>
      <c r="M10" s="18"/>
    </row>
    <row r="11" spans="1:15" ht="14.1" customHeight="1">
      <c r="A11" s="264" t="s">
        <v>311</v>
      </c>
      <c r="B11" s="265" t="s">
        <v>87</v>
      </c>
      <c r="C11" s="266">
        <v>1.6</v>
      </c>
      <c r="D11" s="267">
        <v>0.18</v>
      </c>
      <c r="E11" s="268">
        <v>0.18</v>
      </c>
      <c r="F11" s="265">
        <v>1</v>
      </c>
      <c r="G11" s="269">
        <v>70</v>
      </c>
      <c r="H11" s="269">
        <f>C11*D11*E11</f>
        <v>5.1839999999999997E-2</v>
      </c>
      <c r="I11" s="270">
        <f>J11/G11</f>
        <v>23.556100000000001</v>
      </c>
      <c r="J11" s="270">
        <f>$K11*(1-$J$6)</f>
        <v>1648.9270000000001</v>
      </c>
      <c r="K11" s="271">
        <v>1648.9270000000001</v>
      </c>
      <c r="L11" s="556"/>
      <c r="M11" s="1133"/>
      <c r="N11" s="481"/>
    </row>
    <row r="12" spans="1:15" ht="14.1" customHeight="1">
      <c r="A12" s="273" t="s">
        <v>312</v>
      </c>
      <c r="B12" s="274" t="s">
        <v>87</v>
      </c>
      <c r="C12" s="275">
        <v>1.6</v>
      </c>
      <c r="D12" s="276">
        <v>0.14000000000000001</v>
      </c>
      <c r="E12" s="277">
        <v>0.14000000000000001</v>
      </c>
      <c r="F12" s="274">
        <v>1</v>
      </c>
      <c r="G12" s="278">
        <v>70</v>
      </c>
      <c r="H12" s="278">
        <f>C12*D12*E12</f>
        <v>3.1360000000000006E-2</v>
      </c>
      <c r="I12" s="279">
        <f t="shared" ref="I12:I13" si="0">J12/G12</f>
        <v>37.368400000000001</v>
      </c>
      <c r="J12" s="279">
        <f t="shared" ref="J12:J17" si="1">$K12*(1-$J$6)</f>
        <v>2615.788</v>
      </c>
      <c r="K12" s="271">
        <v>2615.788</v>
      </c>
      <c r="L12" s="556"/>
      <c r="M12" s="1133"/>
      <c r="N12" s="481"/>
    </row>
    <row r="13" spans="1:15" ht="14.1" customHeight="1">
      <c r="A13" s="375" t="s">
        <v>313</v>
      </c>
      <c r="B13" s="376" t="s">
        <v>87</v>
      </c>
      <c r="C13" s="377">
        <v>1.6</v>
      </c>
      <c r="D13" s="378">
        <v>0.18</v>
      </c>
      <c r="E13" s="379">
        <v>0.18</v>
      </c>
      <c r="F13" s="376">
        <v>1</v>
      </c>
      <c r="G13" s="380">
        <v>70</v>
      </c>
      <c r="H13" s="380">
        <f>C13*D13*E13</f>
        <v>5.1839999999999997E-2</v>
      </c>
      <c r="I13" s="381">
        <f t="shared" si="0"/>
        <v>31.415000000000003</v>
      </c>
      <c r="J13" s="381">
        <f t="shared" si="1"/>
        <v>2199.0500000000002</v>
      </c>
      <c r="K13" s="271">
        <v>2199.0500000000002</v>
      </c>
      <c r="L13" s="556"/>
      <c r="M13" s="1133"/>
      <c r="N13" s="481"/>
      <c r="O13"/>
    </row>
    <row r="14" spans="1:15" ht="18" customHeight="1">
      <c r="A14" s="1373" t="s">
        <v>314</v>
      </c>
      <c r="B14" s="1374"/>
      <c r="C14" s="1374"/>
      <c r="D14" s="1374"/>
      <c r="E14" s="1374"/>
      <c r="F14" s="1374"/>
      <c r="G14" s="1374"/>
      <c r="H14" s="1374"/>
      <c r="I14" s="1374"/>
      <c r="J14" s="1375"/>
      <c r="L14" s="556"/>
      <c r="M14" s="18"/>
    </row>
    <row r="15" spans="1:15" ht="14.1" customHeight="1">
      <c r="A15" s="264" t="s">
        <v>315</v>
      </c>
      <c r="B15" s="265" t="s">
        <v>87</v>
      </c>
      <c r="C15" s="266">
        <v>1.6</v>
      </c>
      <c r="D15" s="267">
        <v>0.12</v>
      </c>
      <c r="E15" s="268">
        <v>0.12</v>
      </c>
      <c r="F15" s="265">
        <v>1</v>
      </c>
      <c r="G15" s="269">
        <v>70</v>
      </c>
      <c r="H15" s="269">
        <f>C15*D15*E15</f>
        <v>2.3039999999999998E-2</v>
      </c>
      <c r="I15" s="270">
        <f t="shared" ref="I15:I17" si="2">J15/G15</f>
        <v>16.995000000000001</v>
      </c>
      <c r="J15" s="270">
        <f t="shared" si="1"/>
        <v>1189.6500000000001</v>
      </c>
      <c r="K15" s="271">
        <v>1189.6500000000001</v>
      </c>
      <c r="L15" s="556"/>
      <c r="M15" s="1133"/>
      <c r="N15" s="481"/>
      <c r="O15"/>
    </row>
    <row r="16" spans="1:15" ht="14.1" customHeight="1">
      <c r="A16" s="273" t="s">
        <v>315</v>
      </c>
      <c r="B16" s="274" t="s">
        <v>87</v>
      </c>
      <c r="C16" s="275">
        <v>1.6</v>
      </c>
      <c r="D16" s="276">
        <v>0.08</v>
      </c>
      <c r="E16" s="277">
        <v>0.08</v>
      </c>
      <c r="F16" s="274">
        <v>1</v>
      </c>
      <c r="G16" s="278">
        <v>30</v>
      </c>
      <c r="H16" s="278">
        <f>C16*D16*E16</f>
        <v>1.0240000000000001E-2</v>
      </c>
      <c r="I16" s="279">
        <f t="shared" si="2"/>
        <v>19.57</v>
      </c>
      <c r="J16" s="279">
        <f t="shared" si="1"/>
        <v>587.1</v>
      </c>
      <c r="K16" s="271">
        <v>587.1</v>
      </c>
      <c r="L16" s="556"/>
      <c r="M16" s="1133"/>
      <c r="N16" s="481"/>
      <c r="O16"/>
    </row>
    <row r="17" spans="1:15" ht="14.1" customHeight="1">
      <c r="A17" s="375" t="s">
        <v>372</v>
      </c>
      <c r="B17" s="376" t="s">
        <v>87</v>
      </c>
      <c r="C17" s="377">
        <v>1.6</v>
      </c>
      <c r="D17" s="378">
        <v>0.1</v>
      </c>
      <c r="E17" s="379">
        <v>0.1</v>
      </c>
      <c r="F17" s="376">
        <v>1</v>
      </c>
      <c r="G17" s="380">
        <v>70</v>
      </c>
      <c r="H17" s="380">
        <f>C17*D17*E17</f>
        <v>1.6000000000000004E-2</v>
      </c>
      <c r="I17" s="381">
        <f t="shared" si="2"/>
        <v>28.84</v>
      </c>
      <c r="J17" s="381">
        <f t="shared" si="1"/>
        <v>2018.8</v>
      </c>
      <c r="K17" s="271">
        <v>2018.8</v>
      </c>
      <c r="L17" s="556"/>
      <c r="M17" s="1133"/>
      <c r="N17" s="481"/>
      <c r="O17"/>
    </row>
    <row r="18" spans="1:15" s="166" customFormat="1" ht="18" customHeight="1">
      <c r="A18" s="1373" t="s">
        <v>316</v>
      </c>
      <c r="B18" s="1376"/>
      <c r="C18" s="1376"/>
      <c r="D18" s="1376"/>
      <c r="E18" s="1376"/>
      <c r="F18" s="1376"/>
      <c r="G18" s="1376"/>
      <c r="H18" s="1376"/>
      <c r="I18" s="1376"/>
      <c r="J18" s="1377"/>
      <c r="K18" s="262"/>
      <c r="L18" s="556"/>
      <c r="M18" s="18"/>
    </row>
    <row r="19" spans="1:15" ht="14.1" customHeight="1">
      <c r="A19" s="1378" t="s">
        <v>317</v>
      </c>
      <c r="B19" s="580" t="s">
        <v>318</v>
      </c>
      <c r="C19" s="357">
        <v>40</v>
      </c>
      <c r="D19" s="581">
        <v>0.05</v>
      </c>
      <c r="E19" s="582"/>
      <c r="F19" s="583">
        <v>1</v>
      </c>
      <c r="G19" s="360"/>
      <c r="H19" s="584"/>
      <c r="I19" s="444"/>
      <c r="J19" s="578">
        <f t="shared" ref="J19:J20" si="3">$K19*(1-$J$6)</f>
        <v>176.9025</v>
      </c>
      <c r="K19" s="271">
        <v>176.9025</v>
      </c>
      <c r="L19" s="562"/>
      <c r="M19" s="1133"/>
    </row>
    <row r="20" spans="1:15" ht="14.1" customHeight="1">
      <c r="A20" s="1379"/>
      <c r="B20" s="585" t="s">
        <v>318</v>
      </c>
      <c r="C20" s="586">
        <v>40</v>
      </c>
      <c r="D20" s="587">
        <v>0.1</v>
      </c>
      <c r="E20" s="588"/>
      <c r="F20" s="571">
        <v>1</v>
      </c>
      <c r="G20" s="371"/>
      <c r="H20" s="589"/>
      <c r="I20" s="570"/>
      <c r="J20" s="579">
        <f t="shared" si="3"/>
        <v>365.00110000000001</v>
      </c>
      <c r="K20" s="271">
        <v>365.00110000000001</v>
      </c>
      <c r="L20" s="562"/>
      <c r="M20" s="1133"/>
    </row>
    <row r="21" spans="1:15" s="486" customFormat="1" ht="18" customHeight="1">
      <c r="A21" s="1387" t="s">
        <v>382</v>
      </c>
      <c r="B21" s="1388"/>
      <c r="C21" s="1388"/>
      <c r="D21" s="1388"/>
      <c r="E21" s="1388"/>
      <c r="F21" s="1388"/>
      <c r="G21" s="1388"/>
      <c r="H21" s="1388"/>
      <c r="I21" s="1388"/>
      <c r="J21" s="1389"/>
      <c r="K21" s="601"/>
      <c r="L21" s="566"/>
      <c r="M21" s="566"/>
    </row>
    <row r="22" spans="1:15" s="613" customFormat="1" ht="14.1" customHeight="1">
      <c r="A22" s="692" t="s">
        <v>383</v>
      </c>
      <c r="B22" s="602" t="s">
        <v>318</v>
      </c>
      <c r="C22" s="603">
        <v>20</v>
      </c>
      <c r="D22" s="604">
        <v>0.05</v>
      </c>
      <c r="E22" s="605"/>
      <c r="F22" s="606">
        <v>1</v>
      </c>
      <c r="G22" s="607"/>
      <c r="H22" s="608"/>
      <c r="I22" s="609"/>
      <c r="J22" s="610">
        <f>$K22*(1-$J$6)</f>
        <v>272.95</v>
      </c>
      <c r="K22" s="611">
        <v>272.95</v>
      </c>
      <c r="L22" s="612"/>
      <c r="M22" s="1133"/>
    </row>
    <row r="23" spans="1:15" ht="12.75" customHeight="1">
      <c r="A23" s="280"/>
      <c r="B23" s="281"/>
      <c r="C23" s="281"/>
      <c r="D23" s="282"/>
      <c r="E23" s="282"/>
      <c r="F23" s="281"/>
      <c r="G23" s="282"/>
      <c r="H23" s="282"/>
      <c r="I23" s="283"/>
      <c r="J23" s="284"/>
      <c r="L23" s="272"/>
      <c r="M23" s="272"/>
    </row>
    <row r="24" spans="1:15" ht="12.75" customHeight="1">
      <c r="A24" s="234"/>
      <c r="I24" s="5"/>
      <c r="J24" s="5"/>
    </row>
    <row r="25" spans="1:15" ht="12.75" customHeight="1">
      <c r="A25" s="1251"/>
      <c r="B25" s="1251"/>
      <c r="C25" s="1251"/>
      <c r="D25" s="1251"/>
      <c r="E25" s="1251"/>
      <c r="F25" s="1251"/>
      <c r="G25" s="1251"/>
      <c r="H25" s="1251"/>
      <c r="I25" s="661"/>
      <c r="J25" s="661"/>
    </row>
    <row r="26" spans="1:15" ht="12.75" customHeight="1">
      <c r="A26" s="1386"/>
      <c r="B26" s="1386"/>
      <c r="C26" s="1386"/>
      <c r="D26" s="1386"/>
      <c r="E26" s="1386"/>
      <c r="F26" s="1386"/>
      <c r="G26" s="1386"/>
      <c r="H26" s="1386"/>
      <c r="I26" s="1256"/>
      <c r="J26" s="1256"/>
    </row>
    <row r="27" spans="1:15" ht="12.75" customHeight="1">
      <c r="A27" s="286"/>
      <c r="B27" s="286"/>
      <c r="C27" s="286"/>
      <c r="D27" s="286"/>
      <c r="E27" s="286"/>
      <c r="F27" s="281"/>
      <c r="G27" s="282"/>
      <c r="H27" s="282"/>
      <c r="I27" s="230"/>
      <c r="J27" s="231"/>
    </row>
    <row r="28" spans="1:15" ht="12.75" customHeight="1">
      <c r="F28" s="287"/>
      <c r="G28" s="288"/>
      <c r="H28" s="288"/>
      <c r="I28" s="230"/>
      <c r="J28" s="231"/>
    </row>
    <row r="29" spans="1:15" ht="14.25">
      <c r="F29" s="290"/>
      <c r="G29" s="290"/>
      <c r="H29" s="290"/>
      <c r="I29" s="290"/>
    </row>
    <row r="30" spans="1:15">
      <c r="F30" s="281"/>
      <c r="G30" s="282"/>
      <c r="H30" s="282"/>
      <c r="I30" s="282"/>
    </row>
    <row r="31" spans="1:15">
      <c r="F31" s="281"/>
      <c r="G31" s="282"/>
      <c r="H31" s="282"/>
      <c r="I31" s="282"/>
    </row>
    <row r="32" spans="1:15" ht="14.25">
      <c r="F32" s="290"/>
      <c r="G32" s="290"/>
      <c r="H32" s="290"/>
      <c r="I32" s="290"/>
    </row>
    <row r="33" spans="6:10">
      <c r="F33" s="281"/>
      <c r="G33" s="282"/>
      <c r="H33" s="282"/>
      <c r="I33" s="282"/>
      <c r="J33" s="263"/>
    </row>
    <row r="34" spans="6:10">
      <c r="F34" s="281"/>
      <c r="G34" s="282"/>
      <c r="H34" s="282"/>
      <c r="I34" s="282"/>
      <c r="J34" s="263"/>
    </row>
    <row r="35" spans="6:10">
      <c r="F35" s="281"/>
      <c r="G35" s="282"/>
      <c r="H35" s="282"/>
      <c r="I35" s="282"/>
      <c r="J35" s="263"/>
    </row>
    <row r="36" spans="6:10">
      <c r="F36" s="281"/>
      <c r="G36" s="282"/>
      <c r="H36" s="282"/>
      <c r="I36" s="282"/>
    </row>
    <row r="37" spans="6:10">
      <c r="F37" s="281"/>
      <c r="G37" s="282"/>
      <c r="H37" s="282"/>
      <c r="I37" s="282"/>
    </row>
    <row r="38" spans="6:10">
      <c r="F38" s="281"/>
      <c r="G38" s="282"/>
      <c r="H38" s="282"/>
      <c r="I38" s="282"/>
    </row>
    <row r="39" spans="6:10">
      <c r="F39" s="281"/>
      <c r="G39" s="282"/>
      <c r="H39" s="282"/>
      <c r="I39" s="282"/>
    </row>
    <row r="40" spans="6:10">
      <c r="F40" s="281"/>
      <c r="G40" s="282"/>
      <c r="H40" s="282"/>
      <c r="I40" s="282"/>
    </row>
    <row r="41" spans="6:10">
      <c r="F41" s="281"/>
      <c r="G41" s="282"/>
      <c r="H41" s="282"/>
      <c r="I41" s="282"/>
    </row>
    <row r="42" spans="6:10">
      <c r="F42" s="291"/>
      <c r="G42" s="291"/>
      <c r="H42" s="291"/>
      <c r="I42" s="291"/>
    </row>
    <row r="43" spans="6:10">
      <c r="F43" s="168"/>
      <c r="G43" s="169"/>
      <c r="H43" s="169"/>
      <c r="I43" s="169"/>
    </row>
    <row r="44" spans="6:10">
      <c r="F44" s="292"/>
      <c r="G44" s="292"/>
      <c r="H44" s="292"/>
      <c r="I44" s="292"/>
    </row>
    <row r="45" spans="6:10">
      <c r="F45" s="293"/>
      <c r="G45" s="293"/>
      <c r="H45" s="293"/>
      <c r="I45" s="293"/>
    </row>
    <row r="46" spans="6:10">
      <c r="F46" s="294"/>
      <c r="G46" s="294"/>
      <c r="H46" s="294"/>
      <c r="I46" s="294"/>
    </row>
    <row r="47" spans="6:10">
      <c r="F47" s="294"/>
      <c r="G47" s="294"/>
      <c r="H47" s="294"/>
      <c r="I47" s="294"/>
    </row>
    <row r="48" spans="6:10">
      <c r="F48" s="168"/>
      <c r="G48" s="168"/>
      <c r="H48" s="168"/>
      <c r="I48" s="168"/>
    </row>
  </sheetData>
  <mergeCells count="24">
    <mergeCell ref="A26:H26"/>
    <mergeCell ref="A25:H25"/>
    <mergeCell ref="A21:J21"/>
    <mergeCell ref="A1:K1"/>
    <mergeCell ref="A2:J2"/>
    <mergeCell ref="A3:J3"/>
    <mergeCell ref="A4:J4"/>
    <mergeCell ref="A5:J5"/>
    <mergeCell ref="I26:J26"/>
    <mergeCell ref="A7:A9"/>
    <mergeCell ref="C7:E7"/>
    <mergeCell ref="F7:F9"/>
    <mergeCell ref="G7:G9"/>
    <mergeCell ref="H7:H9"/>
    <mergeCell ref="I7:J7"/>
    <mergeCell ref="C8:C9"/>
    <mergeCell ref="A14:J14"/>
    <mergeCell ref="A18:J18"/>
    <mergeCell ref="A19:A20"/>
    <mergeCell ref="D8:D9"/>
    <mergeCell ref="E8:E9"/>
    <mergeCell ref="I8:I9"/>
    <mergeCell ref="J8:J9"/>
    <mergeCell ref="A10:J10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Общестроительная изоляция</vt:lpstr>
      <vt:lpstr>Изоляция для НФС</vt:lpstr>
      <vt:lpstr>Изоляция кровель DD </vt:lpstr>
      <vt:lpstr>Изоляция кровель V+N</vt:lpstr>
      <vt:lpstr>Изоляция кровель спец.продукты</vt:lpstr>
      <vt:lpstr>Изоляция для СФТК</vt:lpstr>
      <vt:lpstr>Изоляция ж_б и сендвич панелей</vt:lpstr>
      <vt:lpstr>Кашированные продукты</vt:lpstr>
      <vt:lpstr>Мембраны и Пароизоляция</vt:lpstr>
      <vt:lpstr>Дюбель для НФС</vt:lpstr>
      <vt:lpstr>ROCKROOF</vt:lpstr>
      <vt:lpstr>Компоненты кровельной системы</vt:lpstr>
      <vt:lpstr>Система РуфУклон</vt:lpstr>
      <vt:lpstr>Рокфасад системные компоненты</vt:lpstr>
      <vt:lpstr>ROCKROOF!Заголовки_для_печати</vt:lpstr>
      <vt:lpstr>'Дюбель для НФС'!Заголовки_для_печати</vt:lpstr>
      <vt:lpstr>'Изоляция для НФС'!Заголовки_для_печати</vt:lpstr>
      <vt:lpstr>'Кашированные продукты'!Заголовки_для_печати</vt:lpstr>
      <vt:lpstr>'Компоненты кровельной системы'!Заголовки_для_печати</vt:lpstr>
      <vt:lpstr>'Общестроительная изоляция'!Заголовки_для_печати</vt:lpstr>
      <vt:lpstr>ROCKROOF!Область_печати</vt:lpstr>
      <vt:lpstr>'Дюбель для НФС'!Область_печати</vt:lpstr>
      <vt:lpstr>'Изоляция для НФС'!Область_печати</vt:lpstr>
      <vt:lpstr>'Изоляция для СФТК'!Область_печати</vt:lpstr>
      <vt:lpstr>'Изоляция ж_б и сендвич панелей'!Область_печати</vt:lpstr>
      <vt:lpstr>'Изоляция кровель DD '!Область_печати</vt:lpstr>
      <vt:lpstr>'Изоляция кровель V+N'!Область_печати</vt:lpstr>
      <vt:lpstr>'Изоляция кровель спец.продукты'!Область_печати</vt:lpstr>
      <vt:lpstr>'Кашированные продукты'!Область_печати</vt:lpstr>
      <vt:lpstr>'Компоненты кровельной системы'!Область_печати</vt:lpstr>
      <vt:lpstr>'Мембраны и Пароизоляция'!Область_печати</vt:lpstr>
      <vt:lpstr>'Общестроительная изоляция'!Область_печати</vt:lpstr>
      <vt:lpstr>'Рокфасад системные компоненты'!Область_печати</vt:lpstr>
      <vt:lpstr>'Система РуфУклон'!Область_печати</vt:lpstr>
    </vt:vector>
  </TitlesOfParts>
  <Company>Rockwool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Кровяков Артем Владимирович</cp:lastModifiedBy>
  <cp:lastPrinted>2017-04-17T07:07:53Z</cp:lastPrinted>
  <dcterms:created xsi:type="dcterms:W3CDTF">2003-09-03T12:54:23Z</dcterms:created>
  <dcterms:modified xsi:type="dcterms:W3CDTF">2017-10-18T12:46:14Z</dcterms:modified>
</cp:coreProperties>
</file>